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filterPrivacy="1"/>
  <xr:revisionPtr revIDLastSave="0" documentId="13_ncr:1_{34A9A1C7-FCB3-4483-990F-D506D8D70D66}" xr6:coauthVersionLast="47" xr6:coauthVersionMax="47" xr10:uidLastSave="{00000000-0000-0000-0000-000000000000}"/>
  <bookViews>
    <workbookView xWindow="0" yWindow="0" windowWidth="28800" windowHeight="15600" xr2:uid="{26C2368F-86F0-4C34-88A8-5D7103FDC345}"/>
  </bookViews>
  <sheets>
    <sheet name="チェックシート" sheetId="1" r:id="rId1"/>
    <sheet name="説明" sheetId="17" r:id="rId2"/>
    <sheet name="所見" sheetId="4" r:id="rId3"/>
    <sheet name="チェックリストの評価" sheetId="2" r:id="rId4"/>
    <sheet name="判定・所見マスタ" sheetId="3" r:id="rId5"/>
    <sheet name="通信環境構築範囲判定マスタ" sheetId="16" r:id="rId6"/>
    <sheet name="通信環境の新規構築難易度マスタ" sheetId="9" r:id="rId7"/>
    <sheet name="無線LAN適用性評価マスタ" sheetId="11" r:id="rId8"/>
    <sheet name="RTK適用性評価マスタ" sheetId="12" r:id="rId9"/>
    <sheet name="ICT施工ネットワークRTK適用性評価マスタ" sheetId="13" r:id="rId10"/>
    <sheet name="インターネット接続回線判定" sheetId="14" r:id="rId11"/>
    <sheet name="総合評価マスタ" sheetId="10" r:id="rId12"/>
  </sheets>
  <definedNames>
    <definedName name="_xlnm._FilterDatabase" localSheetId="11" hidden="1">総合評価マスタ!$A$2:$F$110</definedName>
    <definedName name="_xlnm._FilterDatabase" localSheetId="5" hidden="1">通信環境構築範囲判定マスタ!$A$2:$F$29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6" l="1"/>
  <c r="D28" i="16"/>
  <c r="D27" i="16"/>
  <c r="D26" i="16"/>
  <c r="D25" i="16"/>
  <c r="D24" i="16"/>
  <c r="D23" i="16"/>
  <c r="D22" i="16"/>
  <c r="D21" i="16"/>
  <c r="D20" i="16"/>
  <c r="D19" i="16"/>
  <c r="D18" i="16"/>
  <c r="D17" i="16"/>
  <c r="D16" i="16"/>
  <c r="D15" i="16"/>
  <c r="D14" i="16"/>
  <c r="D13" i="16"/>
  <c r="D12" i="16"/>
  <c r="D11" i="16"/>
  <c r="D10" i="16"/>
  <c r="D9" i="16"/>
  <c r="D8" i="16"/>
  <c r="D7" i="16"/>
  <c r="D6" i="16"/>
  <c r="D5" i="16"/>
  <c r="D4" i="16"/>
  <c r="D3" i="16"/>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5" i="14"/>
  <c r="E4" i="14"/>
  <c r="E3" i="14"/>
  <c r="C42" i="3"/>
  <c r="C41" i="3"/>
  <c r="C40" i="3"/>
  <c r="D10" i="13"/>
  <c r="D9" i="13"/>
  <c r="D8" i="13"/>
  <c r="D7" i="13"/>
  <c r="D6" i="13"/>
  <c r="D5" i="13"/>
  <c r="D4" i="13"/>
  <c r="D3" i="13"/>
  <c r="C8" i="12"/>
  <c r="C7" i="12"/>
  <c r="C6" i="12"/>
  <c r="C5" i="12"/>
  <c r="C4" i="12"/>
  <c r="C3" i="12"/>
  <c r="T25" i="2"/>
  <c r="C25" i="2"/>
  <c r="H18" i="1"/>
  <c r="C8" i="11"/>
  <c r="C7" i="11"/>
  <c r="C6" i="11"/>
  <c r="C5" i="11"/>
  <c r="C4" i="11"/>
  <c r="C3" i="11"/>
  <c r="C37" i="3"/>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 r="C39" i="3"/>
  <c r="C38" i="3"/>
  <c r="D33" i="3"/>
  <c r="D32" i="3"/>
  <c r="D31" i="3"/>
  <c r="D30" i="3"/>
  <c r="D29" i="3"/>
  <c r="D28" i="3"/>
  <c r="D27" i="3"/>
  <c r="D26" i="3"/>
  <c r="C33" i="3"/>
  <c r="C32" i="3"/>
  <c r="C31" i="3"/>
  <c r="C30" i="3"/>
  <c r="C29" i="3"/>
  <c r="C28" i="3"/>
  <c r="C27" i="3"/>
  <c r="C26" i="3"/>
  <c r="C9" i="4"/>
  <c r="D9" i="4" s="1"/>
  <c r="C8" i="4"/>
  <c r="D8" i="4" s="1"/>
  <c r="C7" i="4"/>
  <c r="D7" i="4" s="1"/>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H14" i="1"/>
  <c r="C18" i="2"/>
  <c r="C17" i="2"/>
  <c r="C25" i="3"/>
  <c r="C24" i="3"/>
  <c r="C23" i="3"/>
  <c r="C22" i="3"/>
  <c r="C21" i="3"/>
  <c r="C20" i="3"/>
  <c r="C36" i="3"/>
  <c r="C35" i="3"/>
  <c r="C34" i="3"/>
  <c r="C19" i="3"/>
  <c r="C18" i="3"/>
  <c r="C17" i="3"/>
  <c r="C16" i="3"/>
  <c r="C15" i="3"/>
  <c r="C14" i="3"/>
  <c r="C13" i="3"/>
  <c r="C12" i="3"/>
  <c r="C11" i="3"/>
  <c r="C10" i="3"/>
  <c r="C9" i="3"/>
  <c r="C8" i="3"/>
  <c r="C7" i="3"/>
  <c r="C6" i="3"/>
  <c r="C5" i="3"/>
  <c r="C4" i="3"/>
  <c r="C3" i="3"/>
  <c r="C2" i="3"/>
  <c r="C34" i="2"/>
  <c r="C33" i="2"/>
  <c r="C32" i="2"/>
  <c r="C31" i="2"/>
  <c r="C30" i="2"/>
  <c r="C29" i="2"/>
  <c r="C28" i="2"/>
  <c r="C27" i="2"/>
  <c r="C26" i="2"/>
  <c r="C24" i="2"/>
  <c r="C23" i="2"/>
  <c r="C22" i="2"/>
  <c r="C21" i="2"/>
  <c r="C20" i="2"/>
  <c r="C19" i="2"/>
  <c r="C16" i="2"/>
  <c r="C15" i="2"/>
  <c r="C14" i="2"/>
  <c r="C13" i="2"/>
  <c r="C12" i="2"/>
  <c r="C11" i="2"/>
  <c r="C10" i="2"/>
  <c r="C9" i="2"/>
  <c r="C8" i="2"/>
  <c r="C7" i="2"/>
  <c r="C6" i="2"/>
  <c r="C5" i="2"/>
  <c r="C4" i="2"/>
  <c r="C3" i="2"/>
  <c r="C2" i="2"/>
  <c r="H22" i="1"/>
  <c r="H21" i="1"/>
  <c r="H20" i="1"/>
  <c r="H19" i="1"/>
  <c r="H17" i="1"/>
  <c r="H16" i="1"/>
  <c r="H15" i="1"/>
  <c r="H13" i="1"/>
  <c r="H12" i="1"/>
  <c r="H11" i="1"/>
  <c r="H10" i="1"/>
  <c r="H9" i="1"/>
  <c r="H8" i="1"/>
  <c r="H7" i="1"/>
  <c r="H6" i="1"/>
  <c r="F8" i="4" l="1"/>
  <c r="D27" i="2"/>
  <c r="D24" i="2"/>
  <c r="T24" i="2" s="1"/>
  <c r="D26" i="2"/>
  <c r="T26" i="2" s="1"/>
  <c r="D28" i="2"/>
  <c r="D4" i="2"/>
  <c r="D12" i="2"/>
  <c r="D20" i="2"/>
  <c r="R20" i="2" s="1"/>
  <c r="D29" i="2"/>
  <c r="D13" i="2"/>
  <c r="D30" i="2"/>
  <c r="D6" i="2"/>
  <c r="D14" i="2"/>
  <c r="D22" i="2"/>
  <c r="D31" i="2"/>
  <c r="D5" i="2"/>
  <c r="D21" i="2"/>
  <c r="R21" i="2" s="1"/>
  <c r="D7" i="2"/>
  <c r="D15" i="2"/>
  <c r="D23" i="2"/>
  <c r="S23" i="2" s="1"/>
  <c r="D32" i="2"/>
  <c r="D8" i="2"/>
  <c r="D33" i="2"/>
  <c r="D16" i="2"/>
  <c r="D9" i="2"/>
  <c r="D17" i="2"/>
  <c r="D34" i="2"/>
  <c r="D2" i="2"/>
  <c r="D10" i="2"/>
  <c r="D18" i="2"/>
  <c r="D3" i="2"/>
  <c r="D11" i="2"/>
  <c r="D19" i="2"/>
  <c r="R19" i="2" s="1"/>
  <c r="F9" i="4"/>
  <c r="F7" i="4"/>
  <c r="E7" i="4"/>
  <c r="E8" i="4"/>
  <c r="E9" i="4"/>
  <c r="T35" i="2" l="1"/>
  <c r="S22" i="2"/>
  <c r="S35" i="2" s="1"/>
  <c r="C26" i="4"/>
  <c r="D26" i="4" s="1"/>
  <c r="F26" i="4" s="1"/>
  <c r="F65" i="1" s="1"/>
  <c r="C19" i="4" l="1"/>
  <c r="E19" i="4" s="1"/>
  <c r="E11" i="4" s="1"/>
  <c r="E26" i="4"/>
  <c r="E65" i="1" s="1"/>
  <c r="U27" i="2"/>
  <c r="V5" i="2"/>
  <c r="V15" i="2"/>
  <c r="V7" i="2"/>
  <c r="W8" i="2"/>
  <c r="W9" i="2"/>
  <c r="W10" i="2"/>
  <c r="W11" i="2"/>
  <c r="X6" i="2"/>
  <c r="W16" i="2"/>
  <c r="Q14" i="2"/>
  <c r="W12" i="2"/>
  <c r="Q13" i="2"/>
  <c r="U30" i="2"/>
  <c r="U29" i="2"/>
  <c r="U33" i="2"/>
  <c r="Q18" i="2"/>
  <c r="U34" i="2"/>
  <c r="O4" i="2"/>
  <c r="U28" i="2"/>
  <c r="U32" i="2"/>
  <c r="U31" i="2"/>
  <c r="Q17" i="2"/>
  <c r="O2" i="2"/>
  <c r="O3" i="2"/>
  <c r="E44" i="1" l="1"/>
  <c r="C11" i="4"/>
  <c r="D19" i="4"/>
  <c r="F19" i="4"/>
  <c r="V16" i="2"/>
  <c r="V14" i="2"/>
  <c r="Q16" i="2"/>
  <c r="U35" i="2"/>
  <c r="V13" i="2"/>
  <c r="W13" i="2"/>
  <c r="X5" i="2"/>
  <c r="X35" i="2" s="1"/>
  <c r="C10" i="4" s="1"/>
  <c r="D10" i="4" s="1"/>
  <c r="O35" i="2"/>
  <c r="C18" i="4" s="1"/>
  <c r="D18" i="4" s="1"/>
  <c r="E18" i="4" s="1"/>
  <c r="Q12" i="2"/>
  <c r="W6" i="2"/>
  <c r="Q15" i="2"/>
  <c r="W14" i="2"/>
  <c r="V6" i="2"/>
  <c r="P6" i="2"/>
  <c r="P23" i="2"/>
  <c r="V12" i="2"/>
  <c r="R35" i="2"/>
  <c r="Q10" i="2"/>
  <c r="V8" i="2"/>
  <c r="W15" i="2"/>
  <c r="V10" i="2"/>
  <c r="Q8" i="2"/>
  <c r="V11" i="2"/>
  <c r="Q9" i="2"/>
  <c r="W7" i="2"/>
  <c r="Q7" i="2"/>
  <c r="W5" i="2"/>
  <c r="P5" i="2"/>
  <c r="Q11" i="2"/>
  <c r="V9" i="2"/>
  <c r="F44" i="1" l="1"/>
  <c r="F11" i="4"/>
  <c r="E41" i="1"/>
  <c r="C20" i="4"/>
  <c r="D20" i="4" s="1"/>
  <c r="Q35" i="2"/>
  <c r="C4" i="4" s="1"/>
  <c r="D4" i="4" s="1"/>
  <c r="F4" i="4" s="1"/>
  <c r="V35" i="2"/>
  <c r="C5" i="4" s="1"/>
  <c r="D5" i="4" s="1"/>
  <c r="F18" i="4"/>
  <c r="F41" i="1" s="1"/>
  <c r="W35" i="2"/>
  <c r="C6" i="4" s="1"/>
  <c r="D6" i="4" s="1"/>
  <c r="P35" i="2"/>
  <c r="C3" i="4" s="1"/>
  <c r="D3" i="4" s="1"/>
  <c r="E3" i="4" s="1"/>
  <c r="F20" i="4" l="1"/>
  <c r="F47" i="1" s="1"/>
  <c r="E20" i="4"/>
  <c r="C24" i="4"/>
  <c r="C23" i="4"/>
  <c r="F3" i="4"/>
  <c r="E4" i="4"/>
  <c r="D24" i="4"/>
  <c r="E6" i="4"/>
  <c r="E24" i="4" s="1"/>
  <c r="E59" i="1" s="1"/>
  <c r="F6" i="4"/>
  <c r="F24" i="4" s="1"/>
  <c r="F59" i="1" s="1"/>
  <c r="F5" i="4"/>
  <c r="F23" i="4" s="1"/>
  <c r="F56" i="1" s="1"/>
  <c r="D23" i="4"/>
  <c r="E5" i="4"/>
  <c r="E23" i="4" s="1"/>
  <c r="E56" i="1" s="1"/>
  <c r="C21" i="4" l="1"/>
  <c r="F21" i="4" s="1"/>
  <c r="E47" i="1"/>
  <c r="F50" i="1" l="1"/>
  <c r="F12" i="4"/>
  <c r="D21" i="4"/>
  <c r="E21" i="4"/>
  <c r="C22" i="4" l="1"/>
  <c r="F22" i="4" s="1"/>
  <c r="F53" i="1" s="1"/>
  <c r="F31" i="1" s="1"/>
  <c r="E12" i="4"/>
  <c r="C12" i="4" s="1"/>
  <c r="C17" i="4" s="1"/>
  <c r="D17" i="4" s="1"/>
  <c r="E50" i="1"/>
  <c r="E22" i="4" l="1"/>
  <c r="F17" i="4"/>
  <c r="F34" i="1" s="1"/>
  <c r="E17" i="4"/>
  <c r="E34" i="1" s="1"/>
  <c r="D22" i="4"/>
  <c r="E53" i="1" l="1"/>
  <c r="E31" i="1" s="1"/>
  <c r="C16" i="4"/>
  <c r="C25" i="4"/>
  <c r="F25" i="4" s="1"/>
  <c r="F62" i="1" s="1"/>
  <c r="E16" i="4" l="1"/>
  <c r="E28" i="1" s="1"/>
  <c r="F16" i="4"/>
  <c r="F28" i="1" s="1"/>
  <c r="D25" i="4"/>
  <c r="E25" i="4"/>
  <c r="E62" i="1" s="1"/>
  <c r="C15" i="4" l="1"/>
  <c r="D15" i="4" s="1"/>
  <c r="E15" i="4" l="1"/>
  <c r="E25" i="1" s="1"/>
  <c r="F15" i="4"/>
  <c r="F25" i="1" s="1"/>
</calcChain>
</file>

<file path=xl/sharedStrings.xml><?xml version="1.0" encoding="utf-8"?>
<sst xmlns="http://schemas.openxmlformats.org/spreadsheetml/2006/main" count="2217" uniqueCount="274">
  <si>
    <t>DX通信適合性チェックシート</t>
    <rPh sb="2" eb="4">
      <t>ツウシン</t>
    </rPh>
    <rPh sb="4" eb="7">
      <t>テキゴウセイ</t>
    </rPh>
    <phoneticPr fontId="1"/>
  </si>
  <si>
    <t>No.</t>
    <phoneticPr fontId="1"/>
  </si>
  <si>
    <t>項目</t>
    <rPh sb="0" eb="2">
      <t>コウモク</t>
    </rPh>
    <phoneticPr fontId="1"/>
  </si>
  <si>
    <t>チェック入力</t>
    <rPh sb="4" eb="6">
      <t>ニュウリョク</t>
    </rPh>
    <phoneticPr fontId="1"/>
  </si>
  <si>
    <t>キー</t>
    <phoneticPr fontId="1"/>
  </si>
  <si>
    <t>選択肢</t>
    <rPh sb="0" eb="3">
      <t>センタクシ</t>
    </rPh>
    <phoneticPr fontId="1"/>
  </si>
  <si>
    <t>説明</t>
    <rPh sb="0" eb="2">
      <t>セツメイ</t>
    </rPh>
    <phoneticPr fontId="1"/>
  </si>
  <si>
    <t>チェックによって把握できる内容</t>
    <rPh sb="8" eb="10">
      <t>ハアク</t>
    </rPh>
    <rPh sb="13" eb="15">
      <t>ナイヨウ</t>
    </rPh>
    <phoneticPr fontId="1"/>
  </si>
  <si>
    <t>備考</t>
    <rPh sb="0" eb="2">
      <t>ビコウ</t>
    </rPh>
    <phoneticPr fontId="1"/>
  </si>
  <si>
    <t>現場での携帯電波受信状況</t>
    <rPh sb="0" eb="2">
      <t>ゲンバ</t>
    </rPh>
    <rPh sb="4" eb="6">
      <t>ケイタイ</t>
    </rPh>
    <rPh sb="6" eb="8">
      <t>デンパ</t>
    </rPh>
    <rPh sb="8" eb="10">
      <t>ジュシン</t>
    </rPh>
    <rPh sb="10" eb="12">
      <t>ジョウキョウ</t>
    </rPh>
    <phoneticPr fontId="1"/>
  </si>
  <si>
    <t>良好</t>
    <rPh sb="0" eb="2">
      <t>リョウコウ</t>
    </rPh>
    <phoneticPr fontId="1"/>
  </si>
  <si>
    <t>可</t>
    <rPh sb="0" eb="1">
      <t>カ</t>
    </rPh>
    <phoneticPr fontId="1"/>
  </si>
  <si>
    <t>不可</t>
    <rPh sb="0" eb="2">
      <t>フカ</t>
    </rPh>
    <phoneticPr fontId="1"/>
  </si>
  <si>
    <t>現場の携帯電波受信状況を選択してください。</t>
    <rPh sb="0" eb="2">
      <t>ゲンバ</t>
    </rPh>
    <rPh sb="3" eb="5">
      <t>ケイタイ</t>
    </rPh>
    <rPh sb="5" eb="7">
      <t>デンパ</t>
    </rPh>
    <rPh sb="7" eb="9">
      <t>ジュシン</t>
    </rPh>
    <rPh sb="9" eb="11">
      <t>ジョウキョウ</t>
    </rPh>
    <rPh sb="12" eb="14">
      <t>センタク</t>
    </rPh>
    <phoneticPr fontId="1"/>
  </si>
  <si>
    <t>インターネット接続にStarlinkの導入が必要か判定します。</t>
    <rPh sb="7" eb="9">
      <t>セツゾク</t>
    </rPh>
    <rPh sb="19" eb="21">
      <t>ドウニュウ</t>
    </rPh>
    <rPh sb="22" eb="24">
      <t>ヒツヨウ</t>
    </rPh>
    <rPh sb="25" eb="27">
      <t>ハンテイ</t>
    </rPh>
    <phoneticPr fontId="1"/>
  </si>
  <si>
    <t>良好：全域で常時最大強度
可：不安定、微弱な場合がある
不可：電波を受信できない</t>
    <rPh sb="0" eb="2">
      <t>リョウコウ</t>
    </rPh>
    <rPh sb="3" eb="5">
      <t>ゼンイキ</t>
    </rPh>
    <rPh sb="6" eb="8">
      <t>ジョウジ</t>
    </rPh>
    <rPh sb="8" eb="10">
      <t>サイダイ</t>
    </rPh>
    <rPh sb="10" eb="12">
      <t>キョウド</t>
    </rPh>
    <rPh sb="13" eb="14">
      <t>カ</t>
    </rPh>
    <rPh sb="15" eb="18">
      <t>フアンテイ</t>
    </rPh>
    <rPh sb="19" eb="21">
      <t>ビジャク</t>
    </rPh>
    <rPh sb="22" eb="24">
      <t>バアイ</t>
    </rPh>
    <rPh sb="28" eb="30">
      <t>フカ</t>
    </rPh>
    <rPh sb="31" eb="33">
      <t>デンパ</t>
    </rPh>
    <rPh sb="34" eb="36">
      <t>ジュシン</t>
    </rPh>
    <phoneticPr fontId="1"/>
  </si>
  <si>
    <t>実施したいDX項目</t>
    <rPh sb="0" eb="2">
      <t>ジッシ</t>
    </rPh>
    <rPh sb="7" eb="9">
      <t>コウモク</t>
    </rPh>
    <phoneticPr fontId="1"/>
  </si>
  <si>
    <t>ICT施工</t>
    <rPh sb="3" eb="5">
      <t>セコウ</t>
    </rPh>
    <phoneticPr fontId="1"/>
  </si>
  <si>
    <t>○</t>
  </si>
  <si>
    <t>○</t>
    <phoneticPr fontId="1"/>
  </si>
  <si>
    <t>×</t>
    <phoneticPr fontId="1"/>
  </si>
  <si>
    <t>ICT施工を実施する予定がある場合、"○"を選択してください。</t>
    <rPh sb="3" eb="5">
      <t>セコウ</t>
    </rPh>
    <rPh sb="6" eb="8">
      <t>ジッシ</t>
    </rPh>
    <rPh sb="10" eb="12">
      <t>ヨテイ</t>
    </rPh>
    <rPh sb="15" eb="17">
      <t>バアイ</t>
    </rPh>
    <rPh sb="22" eb="24">
      <t>センタク</t>
    </rPh>
    <phoneticPr fontId="1"/>
  </si>
  <si>
    <t>ICT施工を実施する場合、ネットワークRTKの適用性が高いか工事規模を踏まえて判定します。</t>
    <rPh sb="3" eb="5">
      <t>セコウ</t>
    </rPh>
    <rPh sb="6" eb="8">
      <t>ジッシ</t>
    </rPh>
    <rPh sb="10" eb="12">
      <t>バアイ</t>
    </rPh>
    <rPh sb="23" eb="26">
      <t>テキヨウセイ</t>
    </rPh>
    <rPh sb="27" eb="28">
      <t>タカ</t>
    </rPh>
    <rPh sb="30" eb="32">
      <t>コウジ</t>
    </rPh>
    <rPh sb="32" eb="34">
      <t>キボ</t>
    </rPh>
    <rPh sb="35" eb="36">
      <t>フ</t>
    </rPh>
    <rPh sb="39" eb="41">
      <t>ハンテイ</t>
    </rPh>
    <phoneticPr fontId="1"/>
  </si>
  <si>
    <t>例　MC/MGの実施</t>
    <rPh sb="0" eb="1">
      <t>レイ</t>
    </rPh>
    <rPh sb="8" eb="10">
      <t>ジッシ</t>
    </rPh>
    <phoneticPr fontId="1"/>
  </si>
  <si>
    <t>緊急連絡手段の確保</t>
    <rPh sb="0" eb="2">
      <t>キンキュウ</t>
    </rPh>
    <rPh sb="2" eb="4">
      <t>レンラク</t>
    </rPh>
    <rPh sb="4" eb="6">
      <t>シュダン</t>
    </rPh>
    <rPh sb="7" eb="9">
      <t>カクホ</t>
    </rPh>
    <phoneticPr fontId="1"/>
  </si>
  <si>
    <t>×</t>
  </si>
  <si>
    <t>現地での緊急連絡手段としてIP電話、ショートメッセージ（LINE等）を活用したい場合、"○"を選択してください。</t>
    <rPh sb="0" eb="2">
      <t>ゲンチ</t>
    </rPh>
    <rPh sb="4" eb="6">
      <t>キンキュウ</t>
    </rPh>
    <rPh sb="6" eb="8">
      <t>レンラク</t>
    </rPh>
    <rPh sb="8" eb="10">
      <t>シュダン</t>
    </rPh>
    <rPh sb="15" eb="17">
      <t>デンワ</t>
    </rPh>
    <rPh sb="32" eb="33">
      <t>トウ</t>
    </rPh>
    <rPh sb="35" eb="37">
      <t>カツヨウ</t>
    </rPh>
    <rPh sb="40" eb="42">
      <t>バアイ</t>
    </rPh>
    <phoneticPr fontId="1"/>
  </si>
  <si>
    <t>インターネット接続に必要な通信速度・安定性を判定します。</t>
    <rPh sb="7" eb="9">
      <t>セツゾク</t>
    </rPh>
    <rPh sb="10" eb="12">
      <t>ヒツヨウ</t>
    </rPh>
    <rPh sb="13" eb="15">
      <t>ツウシン</t>
    </rPh>
    <rPh sb="15" eb="17">
      <t>ソクド</t>
    </rPh>
    <rPh sb="18" eb="21">
      <t>アンテイセイ</t>
    </rPh>
    <rPh sb="22" eb="24">
      <t>ハンテイ</t>
    </rPh>
    <phoneticPr fontId="1"/>
  </si>
  <si>
    <t>例　IP電話による緊急連絡</t>
    <rPh sb="0" eb="1">
      <t>レイ</t>
    </rPh>
    <rPh sb="4" eb="6">
      <t>デンワ</t>
    </rPh>
    <rPh sb="9" eb="11">
      <t>キンキュウ</t>
    </rPh>
    <rPh sb="11" eb="13">
      <t>レンラク</t>
    </rPh>
    <phoneticPr fontId="1"/>
  </si>
  <si>
    <t>遠隔気象観測</t>
    <rPh sb="0" eb="2">
      <t>エンカク</t>
    </rPh>
    <rPh sb="2" eb="4">
      <t>キショウ</t>
    </rPh>
    <rPh sb="4" eb="6">
      <t>カンソク</t>
    </rPh>
    <phoneticPr fontId="1"/>
  </si>
  <si>
    <t>現場の気象状況、水位等、計測機器による遠隔監視を行いたい場合、"○"を選択してください。</t>
    <rPh sb="0" eb="2">
      <t>ゲンバ</t>
    </rPh>
    <rPh sb="3" eb="5">
      <t>キショウ</t>
    </rPh>
    <rPh sb="5" eb="7">
      <t>ジョウキョウ</t>
    </rPh>
    <rPh sb="8" eb="10">
      <t>スイイ</t>
    </rPh>
    <rPh sb="10" eb="11">
      <t>トウ</t>
    </rPh>
    <rPh sb="12" eb="14">
      <t>ケイソク</t>
    </rPh>
    <rPh sb="14" eb="16">
      <t>キキ</t>
    </rPh>
    <rPh sb="19" eb="21">
      <t>エンカク</t>
    </rPh>
    <rPh sb="21" eb="23">
      <t>カンシ</t>
    </rPh>
    <rPh sb="24" eb="25">
      <t>オコナ</t>
    </rPh>
    <rPh sb="28" eb="30">
      <t>バアイ</t>
    </rPh>
    <phoneticPr fontId="1"/>
  </si>
  <si>
    <t>〃</t>
    <phoneticPr fontId="1"/>
  </si>
  <si>
    <t>例　気温、風向風速、水位等監視</t>
    <rPh sb="0" eb="1">
      <t>レイ</t>
    </rPh>
    <rPh sb="2" eb="4">
      <t>キオン</t>
    </rPh>
    <rPh sb="5" eb="7">
      <t>フウコウ</t>
    </rPh>
    <rPh sb="7" eb="9">
      <t>フウソク</t>
    </rPh>
    <rPh sb="10" eb="12">
      <t>スイイ</t>
    </rPh>
    <rPh sb="12" eb="13">
      <t>トウ</t>
    </rPh>
    <rPh sb="13" eb="15">
      <t>カンシ</t>
    </rPh>
    <phoneticPr fontId="1"/>
  </si>
  <si>
    <t>遠隔映像監視</t>
    <rPh sb="0" eb="2">
      <t>エンカク</t>
    </rPh>
    <rPh sb="2" eb="4">
      <t>エイゾウ</t>
    </rPh>
    <rPh sb="4" eb="6">
      <t>カンシ</t>
    </rPh>
    <phoneticPr fontId="1"/>
  </si>
  <si>
    <t>現場の状況を遠隔地からカメラ映像などにより安全管理をしたい場合、"○"を選択してください。</t>
    <rPh sb="0" eb="2">
      <t>ゲンバ</t>
    </rPh>
    <rPh sb="3" eb="5">
      <t>ジョウキョウ</t>
    </rPh>
    <rPh sb="6" eb="9">
      <t>エンカクチ</t>
    </rPh>
    <rPh sb="14" eb="16">
      <t>エイゾウ</t>
    </rPh>
    <rPh sb="21" eb="23">
      <t>アンゼン</t>
    </rPh>
    <rPh sb="23" eb="25">
      <t>カンリ</t>
    </rPh>
    <rPh sb="29" eb="31">
      <t>バアイ</t>
    </rPh>
    <phoneticPr fontId="1"/>
  </si>
  <si>
    <t>例　現地天候監視</t>
    <rPh sb="0" eb="1">
      <t>レイ</t>
    </rPh>
    <rPh sb="2" eb="4">
      <t>ゲンチ</t>
    </rPh>
    <rPh sb="4" eb="6">
      <t>テンコウ</t>
    </rPh>
    <rPh sb="6" eb="8">
      <t>カンシ</t>
    </rPh>
    <phoneticPr fontId="1"/>
  </si>
  <si>
    <t>IoT設備の導入</t>
    <rPh sb="3" eb="5">
      <t>セツビ</t>
    </rPh>
    <rPh sb="6" eb="8">
      <t>ドウニュウ</t>
    </rPh>
    <phoneticPr fontId="1"/>
  </si>
  <si>
    <t>遠隔地からコンクリート養生制御等、IoT設備による監視制御を行いたい場合、"○"を選択してください。</t>
    <rPh sb="0" eb="3">
      <t>エンカクチ</t>
    </rPh>
    <rPh sb="11" eb="13">
      <t>ヨウジョウ</t>
    </rPh>
    <rPh sb="13" eb="15">
      <t>セイギョ</t>
    </rPh>
    <rPh sb="15" eb="16">
      <t>トウ</t>
    </rPh>
    <rPh sb="20" eb="22">
      <t>セツビ</t>
    </rPh>
    <rPh sb="25" eb="27">
      <t>カンシ</t>
    </rPh>
    <rPh sb="27" eb="29">
      <t>セイギョ</t>
    </rPh>
    <rPh sb="30" eb="31">
      <t>オコナ</t>
    </rPh>
    <rPh sb="34" eb="36">
      <t>バアイ</t>
    </rPh>
    <phoneticPr fontId="1"/>
  </si>
  <si>
    <t>例　コンクリート養生制御 等</t>
    <rPh sb="0" eb="1">
      <t>レイ</t>
    </rPh>
    <rPh sb="8" eb="10">
      <t>ヨウジョウ</t>
    </rPh>
    <rPh sb="10" eb="12">
      <t>セイギョ</t>
    </rPh>
    <rPh sb="13" eb="14">
      <t>トウ</t>
    </rPh>
    <phoneticPr fontId="1"/>
  </si>
  <si>
    <t>クラウドサービスの導入</t>
    <rPh sb="9" eb="11">
      <t>ドウニュウ</t>
    </rPh>
    <phoneticPr fontId="1"/>
  </si>
  <si>
    <t>クラウドサービスを利用したDXを実施したい場合、"○"を選択してください。</t>
    <rPh sb="9" eb="11">
      <t>リヨウ</t>
    </rPh>
    <rPh sb="16" eb="18">
      <t>ジッシ</t>
    </rPh>
    <rPh sb="21" eb="23">
      <t>バアイ</t>
    </rPh>
    <phoneticPr fontId="1"/>
  </si>
  <si>
    <t>例　出来形管理 等</t>
    <rPh sb="0" eb="1">
      <t>レイ</t>
    </rPh>
    <rPh sb="2" eb="5">
      <t>デキガタ</t>
    </rPh>
    <rPh sb="5" eb="7">
      <t>カンリ</t>
    </rPh>
    <rPh sb="8" eb="9">
      <t>トウ</t>
    </rPh>
    <phoneticPr fontId="1"/>
  </si>
  <si>
    <t>遠隔臨場</t>
    <rPh sb="0" eb="2">
      <t>エンカク</t>
    </rPh>
    <rPh sb="2" eb="3">
      <t>リン</t>
    </rPh>
    <rPh sb="3" eb="4">
      <t>バ</t>
    </rPh>
    <phoneticPr fontId="1"/>
  </si>
  <si>
    <t>出来高確認に遠隔臨場を活用したい場合、"○"を選択してください。</t>
    <rPh sb="0" eb="3">
      <t>デキダカ</t>
    </rPh>
    <rPh sb="3" eb="5">
      <t>カクニン</t>
    </rPh>
    <rPh sb="6" eb="8">
      <t>エンカク</t>
    </rPh>
    <rPh sb="8" eb="9">
      <t>リン</t>
    </rPh>
    <rPh sb="9" eb="10">
      <t>バ</t>
    </rPh>
    <rPh sb="11" eb="13">
      <t>カツヨウ</t>
    </rPh>
    <rPh sb="16" eb="18">
      <t>バアイ</t>
    </rPh>
    <phoneticPr fontId="1"/>
  </si>
  <si>
    <t>例　映像でのリモート会議 等</t>
    <rPh sb="0" eb="1">
      <t>レイ</t>
    </rPh>
    <rPh sb="2" eb="4">
      <t>エイゾウ</t>
    </rPh>
    <rPh sb="10" eb="12">
      <t>カイギ</t>
    </rPh>
    <rPh sb="13" eb="14">
      <t>トウ</t>
    </rPh>
    <phoneticPr fontId="1"/>
  </si>
  <si>
    <t>地形・植生状況</t>
    <rPh sb="0" eb="2">
      <t>チケイ</t>
    </rPh>
    <rPh sb="3" eb="5">
      <t>ショクセイ</t>
    </rPh>
    <rPh sb="5" eb="7">
      <t>ジョウキョウ</t>
    </rPh>
    <phoneticPr fontId="1"/>
  </si>
  <si>
    <t>施工現場内での見通し</t>
    <rPh sb="0" eb="2">
      <t>セコウ</t>
    </rPh>
    <rPh sb="2" eb="4">
      <t>ゲンバ</t>
    </rPh>
    <rPh sb="4" eb="5">
      <t>ナイ</t>
    </rPh>
    <rPh sb="7" eb="9">
      <t>ミトオ</t>
    </rPh>
    <phoneticPr fontId="1"/>
  </si>
  <si>
    <t>施工現場内や工事用道路における見通しを選択してください。</t>
    <rPh sb="0" eb="2">
      <t>セコウ</t>
    </rPh>
    <rPh sb="2" eb="4">
      <t>ゲンバ</t>
    </rPh>
    <rPh sb="4" eb="5">
      <t>ナイ</t>
    </rPh>
    <rPh sb="6" eb="9">
      <t>コウジヨウ</t>
    </rPh>
    <rPh sb="9" eb="11">
      <t>ドウロ</t>
    </rPh>
    <rPh sb="15" eb="17">
      <t>ミトオ</t>
    </rPh>
    <rPh sb="19" eb="21">
      <t>センタク</t>
    </rPh>
    <phoneticPr fontId="1"/>
  </si>
  <si>
    <t>無線LANアクセスポイントによりWiFi接続範囲を拡張する際の難しさを判定します。</t>
    <rPh sb="0" eb="2">
      <t>ムセン</t>
    </rPh>
    <rPh sb="20" eb="22">
      <t>セツゾク</t>
    </rPh>
    <rPh sb="22" eb="24">
      <t>ハンイ</t>
    </rPh>
    <rPh sb="25" eb="27">
      <t>カクチョウ</t>
    </rPh>
    <rPh sb="29" eb="30">
      <t>サイ</t>
    </rPh>
    <rPh sb="31" eb="32">
      <t>ムズカ</t>
    </rPh>
    <rPh sb="35" eb="37">
      <t>ハンテイ</t>
    </rPh>
    <phoneticPr fontId="1"/>
  </si>
  <si>
    <t>良好：概ね見通しがある。
可：植生の伐採等、条件により見通しが確保できる。
不可：地形・植生により見通しがえにくい場所が多い。</t>
    <rPh sb="0" eb="2">
      <t>リョウコウ</t>
    </rPh>
    <rPh sb="3" eb="4">
      <t>オオム</t>
    </rPh>
    <rPh sb="5" eb="7">
      <t>ミトオ</t>
    </rPh>
    <rPh sb="13" eb="14">
      <t>カ</t>
    </rPh>
    <rPh sb="15" eb="17">
      <t>ショクセイ</t>
    </rPh>
    <rPh sb="18" eb="20">
      <t>バッサイ</t>
    </rPh>
    <rPh sb="20" eb="21">
      <t>トウ</t>
    </rPh>
    <rPh sb="22" eb="24">
      <t>ジョウケン</t>
    </rPh>
    <rPh sb="27" eb="29">
      <t>ミトオ</t>
    </rPh>
    <rPh sb="31" eb="33">
      <t>カクホ</t>
    </rPh>
    <rPh sb="38" eb="40">
      <t>フカ</t>
    </rPh>
    <rPh sb="41" eb="43">
      <t>チケイ</t>
    </rPh>
    <rPh sb="44" eb="46">
      <t>ショクセイ</t>
    </rPh>
    <rPh sb="49" eb="51">
      <t>ミトオ</t>
    </rPh>
    <rPh sb="57" eb="59">
      <t>バショ</t>
    </rPh>
    <rPh sb="60" eb="61">
      <t>オオ</t>
    </rPh>
    <phoneticPr fontId="1"/>
  </si>
  <si>
    <t>着工後の植生伐採可否</t>
    <rPh sb="0" eb="2">
      <t>チャッコウ</t>
    </rPh>
    <rPh sb="2" eb="3">
      <t>ゴ</t>
    </rPh>
    <rPh sb="4" eb="6">
      <t>ショクセイ</t>
    </rPh>
    <rPh sb="6" eb="8">
      <t>バッサイ</t>
    </rPh>
    <rPh sb="8" eb="10">
      <t>カヒ</t>
    </rPh>
    <phoneticPr fontId="1"/>
  </si>
  <si>
    <t>着工後に植生の伐採が可能な場合、"○"を選択してください。</t>
    <rPh sb="0" eb="2">
      <t>チャッコウ</t>
    </rPh>
    <rPh sb="2" eb="3">
      <t>ゴ</t>
    </rPh>
    <rPh sb="4" eb="6">
      <t>ショクセイ</t>
    </rPh>
    <rPh sb="7" eb="9">
      <t>バッサイ</t>
    </rPh>
    <rPh sb="10" eb="12">
      <t>カノウ</t>
    </rPh>
    <rPh sb="13" eb="15">
      <t>バアイ</t>
    </rPh>
    <phoneticPr fontId="1"/>
  </si>
  <si>
    <t>施工現場内での見通し、上空開度の上限が悪い場合に、着工後に植生伐採による改善可能性があるか判定します。</t>
    <rPh sb="0" eb="2">
      <t>セコウ</t>
    </rPh>
    <rPh sb="2" eb="4">
      <t>ゲンバ</t>
    </rPh>
    <rPh sb="4" eb="5">
      <t>ナイ</t>
    </rPh>
    <rPh sb="7" eb="9">
      <t>ミトオ</t>
    </rPh>
    <rPh sb="11" eb="13">
      <t>ジョウクウ</t>
    </rPh>
    <rPh sb="13" eb="15">
      <t>カイド</t>
    </rPh>
    <rPh sb="16" eb="18">
      <t>ジョウゲン</t>
    </rPh>
    <rPh sb="19" eb="20">
      <t>ワル</t>
    </rPh>
    <rPh sb="21" eb="23">
      <t>バアイ</t>
    </rPh>
    <rPh sb="25" eb="27">
      <t>チャッコウ</t>
    </rPh>
    <rPh sb="27" eb="28">
      <t>ゴ</t>
    </rPh>
    <rPh sb="29" eb="31">
      <t>ショクセイ</t>
    </rPh>
    <rPh sb="31" eb="33">
      <t>バッサイ</t>
    </rPh>
    <rPh sb="36" eb="38">
      <t>カイゼン</t>
    </rPh>
    <rPh sb="38" eb="41">
      <t>カノウセイ</t>
    </rPh>
    <rPh sb="45" eb="47">
      <t>ハンテイ</t>
    </rPh>
    <phoneticPr fontId="1"/>
  </si>
  <si>
    <t>×の場合の例：国立公園内のため当初計画の伐採以外不許可</t>
    <rPh sb="2" eb="4">
      <t>バアイ</t>
    </rPh>
    <rPh sb="5" eb="6">
      <t>レイ</t>
    </rPh>
    <rPh sb="7" eb="9">
      <t>コクリツ</t>
    </rPh>
    <rPh sb="9" eb="12">
      <t>コウエンナイ</t>
    </rPh>
    <rPh sb="15" eb="17">
      <t>トウショ</t>
    </rPh>
    <rPh sb="17" eb="19">
      <t>ケイカク</t>
    </rPh>
    <rPh sb="20" eb="22">
      <t>バッサイ</t>
    </rPh>
    <rPh sb="22" eb="24">
      <t>イガイ</t>
    </rPh>
    <rPh sb="24" eb="27">
      <t>フキョカ</t>
    </rPh>
    <phoneticPr fontId="1"/>
  </si>
  <si>
    <t>上空開度</t>
    <rPh sb="0" eb="2">
      <t>ジョウクウ</t>
    </rPh>
    <rPh sb="2" eb="4">
      <t>カイド</t>
    </rPh>
    <phoneticPr fontId="1"/>
  </si>
  <si>
    <t>施工現場内や工事用道路における上空開度を選択してください。</t>
    <rPh sb="0" eb="2">
      <t>セコウ</t>
    </rPh>
    <rPh sb="2" eb="4">
      <t>ゲンバ</t>
    </rPh>
    <rPh sb="4" eb="5">
      <t>ナイ</t>
    </rPh>
    <rPh sb="6" eb="9">
      <t>コウジヨウ</t>
    </rPh>
    <rPh sb="9" eb="11">
      <t>ドウロ</t>
    </rPh>
    <rPh sb="15" eb="17">
      <t>ジョウクウ</t>
    </rPh>
    <rPh sb="17" eb="19">
      <t>カイド</t>
    </rPh>
    <rPh sb="20" eb="22">
      <t>センタク</t>
    </rPh>
    <phoneticPr fontId="1"/>
  </si>
  <si>
    <t>主にGNSS測位の実現可能性を判定します。</t>
    <rPh sb="0" eb="1">
      <t>オモ</t>
    </rPh>
    <rPh sb="6" eb="8">
      <t>ソクイ</t>
    </rPh>
    <rPh sb="9" eb="11">
      <t>ジツゲン</t>
    </rPh>
    <rPh sb="11" eb="14">
      <t>カノウセイ</t>
    </rPh>
    <rPh sb="15" eb="17">
      <t>ハンテイ</t>
    </rPh>
    <phoneticPr fontId="1"/>
  </si>
  <si>
    <t>良好：概ね開けている。
可：植生の伐採等、条件により上空開度が確保できる。
不可：地形・植生により上空開度が得られない。</t>
    <rPh sb="0" eb="2">
      <t>リョウコウ</t>
    </rPh>
    <rPh sb="3" eb="4">
      <t>オオム</t>
    </rPh>
    <rPh sb="5" eb="6">
      <t>ヒラ</t>
    </rPh>
    <rPh sb="12" eb="13">
      <t>カ</t>
    </rPh>
    <rPh sb="15" eb="17">
      <t>フカ</t>
    </rPh>
    <rPh sb="18" eb="20">
      <t>チケイ</t>
    </rPh>
    <rPh sb="21" eb="23">
      <t>ショクセイ</t>
    </rPh>
    <rPh sb="26" eb="28">
      <t>ジョウクウ</t>
    </rPh>
    <rPh sb="28" eb="30">
      <t>カイド</t>
    </rPh>
    <rPh sb="35" eb="37">
      <t>バショ</t>
    </rPh>
    <rPh sb="38" eb="39">
      <t>オオ</t>
    </rPh>
    <rPh sb="49" eb="51">
      <t>ジョウクウ</t>
    </rPh>
    <rPh sb="51" eb="53">
      <t>カイド</t>
    </rPh>
    <rPh sb="54" eb="55">
      <t>エ</t>
    </rPh>
    <phoneticPr fontId="1"/>
  </si>
  <si>
    <t>工事規模</t>
    <rPh sb="0" eb="2">
      <t>コウジ</t>
    </rPh>
    <rPh sb="2" eb="4">
      <t>キボ</t>
    </rPh>
    <phoneticPr fontId="1"/>
  </si>
  <si>
    <t>工事用道路</t>
    <rPh sb="0" eb="3">
      <t>コウジヨウ</t>
    </rPh>
    <rPh sb="3" eb="5">
      <t>ドウロ</t>
    </rPh>
    <phoneticPr fontId="1"/>
  </si>
  <si>
    <t>複数年</t>
    <rPh sb="0" eb="2">
      <t>フクスウ</t>
    </rPh>
    <rPh sb="2" eb="3">
      <t>ネン</t>
    </rPh>
    <phoneticPr fontId="1"/>
  </si>
  <si>
    <t>単年</t>
    <rPh sb="0" eb="1">
      <t>タン</t>
    </rPh>
    <rPh sb="1" eb="2">
      <t>ネン</t>
    </rPh>
    <phoneticPr fontId="1"/>
  </si>
  <si>
    <t>工事用道路の施工年数を選択してください。</t>
    <rPh sb="0" eb="3">
      <t>コウジヨウ</t>
    </rPh>
    <rPh sb="3" eb="5">
      <t>ドウロ</t>
    </rPh>
    <rPh sb="6" eb="8">
      <t>セコウ</t>
    </rPh>
    <rPh sb="8" eb="10">
      <t>ネンスウ</t>
    </rPh>
    <rPh sb="11" eb="13">
      <t>センタク</t>
    </rPh>
    <phoneticPr fontId="1"/>
  </si>
  <si>
    <t>通信エリアの広さを判定します。</t>
    <rPh sb="0" eb="2">
      <t>ツウシン</t>
    </rPh>
    <rPh sb="6" eb="7">
      <t>ヒロ</t>
    </rPh>
    <rPh sb="9" eb="11">
      <t>ハンテイ</t>
    </rPh>
    <phoneticPr fontId="1"/>
  </si>
  <si>
    <t>施工範囲（全長）</t>
    <rPh sb="0" eb="2">
      <t>セコウ</t>
    </rPh>
    <rPh sb="2" eb="4">
      <t>ハンイ</t>
    </rPh>
    <rPh sb="5" eb="6">
      <t>ゼン</t>
    </rPh>
    <rPh sb="6" eb="7">
      <t>チョウ</t>
    </rPh>
    <phoneticPr fontId="1"/>
  </si>
  <si>
    <t>1km以上</t>
    <rPh sb="3" eb="5">
      <t>イジョウ</t>
    </rPh>
    <phoneticPr fontId="1"/>
  </si>
  <si>
    <t>500m未満</t>
    <rPh sb="4" eb="6">
      <t>ミマン</t>
    </rPh>
    <phoneticPr fontId="1"/>
  </si>
  <si>
    <t>1km未満</t>
    <rPh sb="3" eb="5">
      <t>ミマン</t>
    </rPh>
    <phoneticPr fontId="1"/>
  </si>
  <si>
    <t>工事全体での施工範囲（全長）を選択してください。</t>
    <rPh sb="0" eb="2">
      <t>コウジ</t>
    </rPh>
    <rPh sb="2" eb="4">
      <t>ゼンタイ</t>
    </rPh>
    <rPh sb="6" eb="8">
      <t>セコウ</t>
    </rPh>
    <rPh sb="8" eb="10">
      <t>ハンイ</t>
    </rPh>
    <rPh sb="11" eb="13">
      <t>ゼンチョウ</t>
    </rPh>
    <rPh sb="15" eb="17">
      <t>センタク</t>
    </rPh>
    <phoneticPr fontId="1"/>
  </si>
  <si>
    <t>全体での工事年数</t>
    <rPh sb="0" eb="2">
      <t>ゼンタイ</t>
    </rPh>
    <rPh sb="4" eb="6">
      <t>コウジ</t>
    </rPh>
    <rPh sb="6" eb="8">
      <t>ネンスウ</t>
    </rPh>
    <phoneticPr fontId="1"/>
  </si>
  <si>
    <t>3年以上</t>
    <rPh sb="1" eb="2">
      <t>ネン</t>
    </rPh>
    <rPh sb="2" eb="4">
      <t>イジョウ</t>
    </rPh>
    <phoneticPr fontId="1"/>
  </si>
  <si>
    <t>1年</t>
    <rPh sb="1" eb="2">
      <t>ネン</t>
    </rPh>
    <phoneticPr fontId="1"/>
  </si>
  <si>
    <t>2年</t>
    <rPh sb="1" eb="2">
      <t>ネン</t>
    </rPh>
    <phoneticPr fontId="1"/>
  </si>
  <si>
    <t>工事全体での施工期間を選択してください。</t>
    <rPh sb="0" eb="2">
      <t>コウジ</t>
    </rPh>
    <rPh sb="2" eb="4">
      <t>ゼンタイ</t>
    </rPh>
    <rPh sb="6" eb="8">
      <t>セコウ</t>
    </rPh>
    <rPh sb="8" eb="10">
      <t>キカン</t>
    </rPh>
    <rPh sb="11" eb="13">
      <t>センタク</t>
    </rPh>
    <phoneticPr fontId="1"/>
  </si>
  <si>
    <t>総合評価</t>
    <rPh sb="0" eb="2">
      <t>ソウゴウ</t>
    </rPh>
    <rPh sb="2" eb="4">
      <t>ヒョウカ</t>
    </rPh>
    <phoneticPr fontId="1"/>
  </si>
  <si>
    <t>インターネット接続回線</t>
    <rPh sb="7" eb="9">
      <t>セツゾク</t>
    </rPh>
    <rPh sb="9" eb="11">
      <t>カイセン</t>
    </rPh>
    <phoneticPr fontId="1"/>
  </si>
  <si>
    <t>実施したいDX項目に対応する通信環境構築範囲</t>
    <rPh sb="0" eb="2">
      <t>ジッシ</t>
    </rPh>
    <rPh sb="7" eb="9">
      <t>コウモク</t>
    </rPh>
    <rPh sb="10" eb="12">
      <t>タイオウ</t>
    </rPh>
    <rPh sb="14" eb="16">
      <t>ツウシン</t>
    </rPh>
    <rPh sb="16" eb="18">
      <t>カンキョウ</t>
    </rPh>
    <rPh sb="18" eb="20">
      <t>コウチク</t>
    </rPh>
    <rPh sb="20" eb="22">
      <t>ハンイ</t>
    </rPh>
    <phoneticPr fontId="1"/>
  </si>
  <si>
    <t>ICT施工実施時の方針</t>
    <rPh sb="3" eb="5">
      <t>セコウ</t>
    </rPh>
    <rPh sb="5" eb="7">
      <t>ジッシ</t>
    </rPh>
    <rPh sb="7" eb="8">
      <t>ジ</t>
    </rPh>
    <rPh sb="9" eb="11">
      <t>ホウシン</t>
    </rPh>
    <phoneticPr fontId="1"/>
  </si>
  <si>
    <t>適合性の評価結果詳細</t>
    <rPh sb="0" eb="3">
      <t>テキゴウセイ</t>
    </rPh>
    <rPh sb="4" eb="6">
      <t>ヒョウカ</t>
    </rPh>
    <rPh sb="6" eb="8">
      <t>ケッカ</t>
    </rPh>
    <rPh sb="8" eb="10">
      <t>ショウサイ</t>
    </rPh>
    <phoneticPr fontId="1"/>
  </si>
  <si>
    <t>①</t>
    <phoneticPr fontId="1"/>
  </si>
  <si>
    <t>Starlinkによるインターネット接続構築</t>
    <rPh sb="18" eb="20">
      <t>セツゾク</t>
    </rPh>
    <rPh sb="20" eb="22">
      <t>コウチク</t>
    </rPh>
    <phoneticPr fontId="1"/>
  </si>
  <si>
    <t>②</t>
    <phoneticPr fontId="1"/>
  </si>
  <si>
    <t>RTK実現可能性</t>
    <rPh sb="3" eb="5">
      <t>ジツゲン</t>
    </rPh>
    <rPh sb="5" eb="8">
      <t>カノウセイ</t>
    </rPh>
    <phoneticPr fontId="1"/>
  </si>
  <si>
    <t>③</t>
    <phoneticPr fontId="1"/>
  </si>
  <si>
    <t>無線LAN適用性</t>
    <rPh sb="0" eb="2">
      <t>ムセン</t>
    </rPh>
    <rPh sb="5" eb="8">
      <t>テキヨウセイ</t>
    </rPh>
    <phoneticPr fontId="1"/>
  </si>
  <si>
    <t>④</t>
    <phoneticPr fontId="1"/>
  </si>
  <si>
    <t>ネットワークRTKによるICT施工の適用可能性</t>
    <rPh sb="15" eb="17">
      <t>セコウ</t>
    </rPh>
    <rPh sb="18" eb="20">
      <t>テキヨウ</t>
    </rPh>
    <rPh sb="20" eb="23">
      <t>カノウセイ</t>
    </rPh>
    <phoneticPr fontId="1"/>
  </si>
  <si>
    <t>⑤</t>
    <phoneticPr fontId="1"/>
  </si>
  <si>
    <t>通信環境の構築範囲</t>
    <rPh sb="0" eb="2">
      <t>ツウシン</t>
    </rPh>
    <rPh sb="2" eb="4">
      <t>カンキョウ</t>
    </rPh>
    <rPh sb="5" eb="7">
      <t>コウチク</t>
    </rPh>
    <rPh sb="7" eb="9">
      <t>ハンイ</t>
    </rPh>
    <phoneticPr fontId="1"/>
  </si>
  <si>
    <t>⑥</t>
    <phoneticPr fontId="1"/>
  </si>
  <si>
    <t>通信環境に必要な速度、実現方法</t>
    <rPh sb="0" eb="2">
      <t>ツウシン</t>
    </rPh>
    <rPh sb="2" eb="4">
      <t>カンキョウ</t>
    </rPh>
    <rPh sb="5" eb="7">
      <t>ヒツヨウ</t>
    </rPh>
    <rPh sb="8" eb="10">
      <t>ソクド</t>
    </rPh>
    <rPh sb="11" eb="13">
      <t>ジツゲン</t>
    </rPh>
    <rPh sb="13" eb="15">
      <t>ホウホウ</t>
    </rPh>
    <phoneticPr fontId="1"/>
  </si>
  <si>
    <t>⑦</t>
    <phoneticPr fontId="1"/>
  </si>
  <si>
    <t>通信環境に必要な安定性、実現方法</t>
    <rPh sb="0" eb="2">
      <t>ツウシン</t>
    </rPh>
    <rPh sb="2" eb="4">
      <t>カンキョウ</t>
    </rPh>
    <rPh sb="5" eb="7">
      <t>ヒツヨウ</t>
    </rPh>
    <rPh sb="8" eb="11">
      <t>アンテイセイ</t>
    </rPh>
    <rPh sb="12" eb="14">
      <t>ジツゲン</t>
    </rPh>
    <rPh sb="14" eb="16">
      <t>ホウホウ</t>
    </rPh>
    <phoneticPr fontId="1"/>
  </si>
  <si>
    <t>⑧</t>
    <phoneticPr fontId="1"/>
  </si>
  <si>
    <t>通信環境の新規構築難易度</t>
    <rPh sb="0" eb="2">
      <t>ツウシン</t>
    </rPh>
    <rPh sb="2" eb="4">
      <t>カンキョウ</t>
    </rPh>
    <rPh sb="5" eb="7">
      <t>シンキ</t>
    </rPh>
    <rPh sb="7" eb="9">
      <t>コウチク</t>
    </rPh>
    <rPh sb="9" eb="12">
      <t>ナンイド</t>
    </rPh>
    <phoneticPr fontId="1"/>
  </si>
  <si>
    <t>⑨</t>
    <phoneticPr fontId="1"/>
  </si>
  <si>
    <t>通信環境の調達方針</t>
    <rPh sb="0" eb="2">
      <t>ツウシン</t>
    </rPh>
    <rPh sb="2" eb="4">
      <t>カンキョウ</t>
    </rPh>
    <rPh sb="5" eb="7">
      <t>チョウタツ</t>
    </rPh>
    <rPh sb="7" eb="9">
      <t>ホウシン</t>
    </rPh>
    <phoneticPr fontId="1"/>
  </si>
  <si>
    <t>チェックシートの項目説明</t>
    <rPh sb="8" eb="10">
      <t>コウモク</t>
    </rPh>
    <rPh sb="10" eb="12">
      <t>セツメイ</t>
    </rPh>
    <phoneticPr fontId="1"/>
  </si>
  <si>
    <t>入力と判定項目の関連性（○：関連性あり）</t>
    <rPh sb="0" eb="2">
      <t>ニュウリョク</t>
    </rPh>
    <rPh sb="3" eb="5">
      <t>ハンテイ</t>
    </rPh>
    <rPh sb="5" eb="7">
      <t>コウモク</t>
    </rPh>
    <rPh sb="8" eb="11">
      <t>カンレンセイ</t>
    </rPh>
    <rPh sb="14" eb="17">
      <t>カンレンセイ</t>
    </rPh>
    <phoneticPr fontId="1"/>
  </si>
  <si>
    <t>判定との関連性</t>
    <rPh sb="0" eb="2">
      <t>ハンテイ</t>
    </rPh>
    <rPh sb="4" eb="7">
      <t>カンレンセイ</t>
    </rPh>
    <phoneticPr fontId="1"/>
  </si>
  <si>
    <t>通信環境構築範囲</t>
    <rPh sb="0" eb="2">
      <t>ツウシン</t>
    </rPh>
    <rPh sb="2" eb="4">
      <t>カンキョウ</t>
    </rPh>
    <rPh sb="4" eb="6">
      <t>コウチク</t>
    </rPh>
    <rPh sb="6" eb="8">
      <t>ハンイ</t>
    </rPh>
    <phoneticPr fontId="1"/>
  </si>
  <si>
    <t>無線LAN適合性</t>
    <rPh sb="0" eb="2">
      <t>ムセン</t>
    </rPh>
    <rPh sb="5" eb="8">
      <t>テキゴウセイ</t>
    </rPh>
    <phoneticPr fontId="1"/>
  </si>
  <si>
    <t>RTK実現性</t>
    <rPh sb="3" eb="6">
      <t>ジツゲンセイ</t>
    </rPh>
    <phoneticPr fontId="1"/>
  </si>
  <si>
    <t>必要通信速度</t>
    <rPh sb="0" eb="2">
      <t>ヒツヨウ</t>
    </rPh>
    <rPh sb="2" eb="4">
      <t>ツウシン</t>
    </rPh>
    <rPh sb="4" eb="6">
      <t>ソクド</t>
    </rPh>
    <phoneticPr fontId="1"/>
  </si>
  <si>
    <t>必要通信安定性</t>
    <rPh sb="0" eb="2">
      <t>ヒツヨウ</t>
    </rPh>
    <rPh sb="2" eb="4">
      <t>ツウシン</t>
    </rPh>
    <rPh sb="4" eb="7">
      <t>アンテイセイ</t>
    </rPh>
    <phoneticPr fontId="1"/>
  </si>
  <si>
    <t>施工業者単独構築</t>
    <rPh sb="0" eb="2">
      <t>セコウ</t>
    </rPh>
    <rPh sb="2" eb="4">
      <t>ギョウシャ</t>
    </rPh>
    <rPh sb="4" eb="6">
      <t>タンドク</t>
    </rPh>
    <rPh sb="6" eb="8">
      <t>コウチク</t>
    </rPh>
    <phoneticPr fontId="1"/>
  </si>
  <si>
    <t>調達方針</t>
    <rPh sb="0" eb="2">
      <t>チョウタツ</t>
    </rPh>
    <rPh sb="2" eb="4">
      <t>ホウシン</t>
    </rPh>
    <phoneticPr fontId="1"/>
  </si>
  <si>
    <t>現場の携帯電波受信状況を選択する。</t>
    <rPh sb="0" eb="2">
      <t>ゲンバ</t>
    </rPh>
    <rPh sb="3" eb="5">
      <t>ケイタイ</t>
    </rPh>
    <rPh sb="5" eb="7">
      <t>デンパ</t>
    </rPh>
    <rPh sb="7" eb="9">
      <t>ジュシン</t>
    </rPh>
    <rPh sb="9" eb="11">
      <t>ジョウキョウ</t>
    </rPh>
    <rPh sb="12" eb="14">
      <t>センタク</t>
    </rPh>
    <phoneticPr fontId="1"/>
  </si>
  <si>
    <t>携帯電話提供圏内外によりStarlinkの構築要否を判断します。</t>
    <rPh sb="0" eb="2">
      <t>ケイタイ</t>
    </rPh>
    <rPh sb="2" eb="4">
      <t>デンワ</t>
    </rPh>
    <rPh sb="4" eb="6">
      <t>テイキョウ</t>
    </rPh>
    <rPh sb="6" eb="8">
      <t>ケンナイ</t>
    </rPh>
    <rPh sb="8" eb="9">
      <t>ソト</t>
    </rPh>
    <rPh sb="21" eb="23">
      <t>コウチク</t>
    </rPh>
    <rPh sb="23" eb="25">
      <t>ヨウヒ</t>
    </rPh>
    <rPh sb="26" eb="28">
      <t>ハンダン</t>
    </rPh>
    <phoneticPr fontId="1"/>
  </si>
  <si>
    <t>ICT施工を実施する予定がある場合、"○"を選択する。</t>
    <rPh sb="3" eb="5">
      <t>セコウ</t>
    </rPh>
    <rPh sb="6" eb="8">
      <t>ジッシ</t>
    </rPh>
    <rPh sb="10" eb="12">
      <t>ヨテイ</t>
    </rPh>
    <rPh sb="15" eb="17">
      <t>バアイ</t>
    </rPh>
    <rPh sb="22" eb="24">
      <t>センタク</t>
    </rPh>
    <phoneticPr fontId="1"/>
  </si>
  <si>
    <t>ネットワークRTKの要否を判断し、実施の場合は施工範囲全体を通信可能とするか検討します。</t>
    <rPh sb="10" eb="12">
      <t>ヨウヒ</t>
    </rPh>
    <rPh sb="13" eb="15">
      <t>ハンダン</t>
    </rPh>
    <rPh sb="17" eb="19">
      <t>ジッシ</t>
    </rPh>
    <rPh sb="20" eb="22">
      <t>バアイ</t>
    </rPh>
    <rPh sb="23" eb="25">
      <t>セコウ</t>
    </rPh>
    <rPh sb="25" eb="27">
      <t>ハンイ</t>
    </rPh>
    <rPh sb="27" eb="29">
      <t>ゼンタイ</t>
    </rPh>
    <rPh sb="30" eb="32">
      <t>ツウシン</t>
    </rPh>
    <rPh sb="32" eb="34">
      <t>カノウ</t>
    </rPh>
    <rPh sb="38" eb="40">
      <t>ケントウ</t>
    </rPh>
    <phoneticPr fontId="1"/>
  </si>
  <si>
    <t>現地での緊急連絡手段としてIP電話、ショートメッセージ（LINE等）を活用したい場合、"○"を選択する。</t>
    <rPh sb="0" eb="2">
      <t>ゲンチ</t>
    </rPh>
    <rPh sb="4" eb="6">
      <t>キンキュウ</t>
    </rPh>
    <rPh sb="6" eb="8">
      <t>レンラク</t>
    </rPh>
    <rPh sb="8" eb="10">
      <t>シュダン</t>
    </rPh>
    <rPh sb="15" eb="17">
      <t>デンワ</t>
    </rPh>
    <rPh sb="32" eb="33">
      <t>トウ</t>
    </rPh>
    <rPh sb="35" eb="37">
      <t>カツヨウ</t>
    </rPh>
    <rPh sb="40" eb="42">
      <t>バアイ</t>
    </rPh>
    <phoneticPr fontId="1"/>
  </si>
  <si>
    <t>新規の通信環境構築要否、必要速度、安定性を判断します。</t>
    <rPh sb="0" eb="2">
      <t>シンキ</t>
    </rPh>
    <rPh sb="3" eb="5">
      <t>ツウシン</t>
    </rPh>
    <rPh sb="5" eb="7">
      <t>カンキョウ</t>
    </rPh>
    <rPh sb="7" eb="9">
      <t>コウチク</t>
    </rPh>
    <rPh sb="9" eb="11">
      <t>ヨウヒ</t>
    </rPh>
    <rPh sb="12" eb="14">
      <t>ヒツヨウ</t>
    </rPh>
    <rPh sb="14" eb="16">
      <t>ソクド</t>
    </rPh>
    <rPh sb="17" eb="20">
      <t>アンテイセイ</t>
    </rPh>
    <rPh sb="21" eb="23">
      <t>ハンダン</t>
    </rPh>
    <phoneticPr fontId="1"/>
  </si>
  <si>
    <t>現場の気象状況、水位等、計測機器による遠隔監視を行いたい場合、"○"を選択する。</t>
    <rPh sb="0" eb="2">
      <t>ゲンバ</t>
    </rPh>
    <rPh sb="3" eb="5">
      <t>キショウ</t>
    </rPh>
    <rPh sb="5" eb="7">
      <t>ジョウキョウ</t>
    </rPh>
    <rPh sb="8" eb="10">
      <t>スイイ</t>
    </rPh>
    <rPh sb="10" eb="11">
      <t>トウ</t>
    </rPh>
    <rPh sb="12" eb="14">
      <t>ケイソク</t>
    </rPh>
    <rPh sb="14" eb="16">
      <t>キキ</t>
    </rPh>
    <rPh sb="19" eb="21">
      <t>エンカク</t>
    </rPh>
    <rPh sb="21" eb="23">
      <t>カンシ</t>
    </rPh>
    <rPh sb="24" eb="25">
      <t>オコナ</t>
    </rPh>
    <rPh sb="28" eb="30">
      <t>バアイ</t>
    </rPh>
    <phoneticPr fontId="1"/>
  </si>
  <si>
    <t>同上</t>
    <rPh sb="0" eb="2">
      <t>ドウジョウ</t>
    </rPh>
    <phoneticPr fontId="1"/>
  </si>
  <si>
    <t>現場の状況を遠隔地からカメラ映像などにより安全管理をしたい場合、"○"を選択する。</t>
    <rPh sb="0" eb="2">
      <t>ゲンバ</t>
    </rPh>
    <rPh sb="3" eb="5">
      <t>ジョウキョウ</t>
    </rPh>
    <rPh sb="6" eb="9">
      <t>エンカクチ</t>
    </rPh>
    <rPh sb="14" eb="16">
      <t>エイゾウ</t>
    </rPh>
    <rPh sb="21" eb="23">
      <t>アンゼン</t>
    </rPh>
    <rPh sb="23" eb="25">
      <t>カンリ</t>
    </rPh>
    <rPh sb="29" eb="31">
      <t>バアイ</t>
    </rPh>
    <phoneticPr fontId="1"/>
  </si>
  <si>
    <t>遠隔地からコンクリート養生制御等、IoT設備による監視制御を行いたい場合、"○"を選択する。</t>
    <rPh sb="0" eb="3">
      <t>エンカクチ</t>
    </rPh>
    <rPh sb="11" eb="13">
      <t>ヨウジョウ</t>
    </rPh>
    <rPh sb="13" eb="15">
      <t>セイギョ</t>
    </rPh>
    <rPh sb="15" eb="16">
      <t>トウ</t>
    </rPh>
    <rPh sb="20" eb="22">
      <t>セツビ</t>
    </rPh>
    <rPh sb="25" eb="27">
      <t>カンシ</t>
    </rPh>
    <rPh sb="27" eb="29">
      <t>セイギョ</t>
    </rPh>
    <rPh sb="30" eb="31">
      <t>オコナ</t>
    </rPh>
    <rPh sb="34" eb="36">
      <t>バアイ</t>
    </rPh>
    <phoneticPr fontId="1"/>
  </si>
  <si>
    <t>クラウドサービスを利用したDXを実施したい場合、"○"を選択する。</t>
    <rPh sb="9" eb="11">
      <t>リヨウ</t>
    </rPh>
    <rPh sb="16" eb="18">
      <t>ジッシ</t>
    </rPh>
    <rPh sb="21" eb="23">
      <t>バアイ</t>
    </rPh>
    <phoneticPr fontId="1"/>
  </si>
  <si>
    <t>出来高確認に遠隔臨場を活用したい場合、"○"を選択する。</t>
    <rPh sb="0" eb="3">
      <t>デキダカ</t>
    </rPh>
    <rPh sb="3" eb="5">
      <t>カクニン</t>
    </rPh>
    <rPh sb="6" eb="8">
      <t>エンカク</t>
    </rPh>
    <rPh sb="8" eb="9">
      <t>リン</t>
    </rPh>
    <rPh sb="9" eb="10">
      <t>バ</t>
    </rPh>
    <rPh sb="11" eb="13">
      <t>カツヨウ</t>
    </rPh>
    <rPh sb="16" eb="18">
      <t>バアイ</t>
    </rPh>
    <phoneticPr fontId="1"/>
  </si>
  <si>
    <t>施工現場内や工事用道路における見通しを選択する。</t>
    <rPh sb="0" eb="2">
      <t>セコウ</t>
    </rPh>
    <rPh sb="2" eb="4">
      <t>ゲンバ</t>
    </rPh>
    <rPh sb="4" eb="5">
      <t>ナイ</t>
    </rPh>
    <rPh sb="6" eb="9">
      <t>コウジヨウ</t>
    </rPh>
    <rPh sb="9" eb="11">
      <t>ドウロ</t>
    </rPh>
    <rPh sb="15" eb="17">
      <t>ミトオ</t>
    </rPh>
    <rPh sb="19" eb="21">
      <t>センタク</t>
    </rPh>
    <phoneticPr fontId="1"/>
  </si>
  <si>
    <t>新規に無線LANを構築する際の構築の容易さ、費用対効果の期待度を判断します。</t>
    <rPh sb="0" eb="2">
      <t>シンキ</t>
    </rPh>
    <rPh sb="3" eb="5">
      <t>ムセン</t>
    </rPh>
    <rPh sb="9" eb="11">
      <t>コウチク</t>
    </rPh>
    <rPh sb="13" eb="14">
      <t>サイ</t>
    </rPh>
    <rPh sb="15" eb="17">
      <t>コウチク</t>
    </rPh>
    <rPh sb="18" eb="20">
      <t>ヨウイ</t>
    </rPh>
    <rPh sb="22" eb="27">
      <t>ヒヨウタイコウカ</t>
    </rPh>
    <rPh sb="28" eb="31">
      <t>キタイド</t>
    </rPh>
    <rPh sb="32" eb="34">
      <t>ハンダン</t>
    </rPh>
    <phoneticPr fontId="1"/>
  </si>
  <si>
    <t>着工後に植生の伐採が可能な場合、"○"を選択する。</t>
    <rPh sb="0" eb="2">
      <t>チャッコウ</t>
    </rPh>
    <rPh sb="2" eb="3">
      <t>ゴ</t>
    </rPh>
    <rPh sb="4" eb="6">
      <t>ショクセイ</t>
    </rPh>
    <rPh sb="7" eb="9">
      <t>バッサイ</t>
    </rPh>
    <rPh sb="10" eb="12">
      <t>カノウ</t>
    </rPh>
    <rPh sb="13" eb="15">
      <t>バアイ</t>
    </rPh>
    <phoneticPr fontId="1"/>
  </si>
  <si>
    <t>見通し、上空開度に支障がある場合の改善可能性を判断します。</t>
    <rPh sb="0" eb="2">
      <t>ミトオ</t>
    </rPh>
    <rPh sb="4" eb="6">
      <t>ジョウクウ</t>
    </rPh>
    <rPh sb="6" eb="8">
      <t>カイド</t>
    </rPh>
    <rPh sb="9" eb="11">
      <t>シショウ</t>
    </rPh>
    <rPh sb="14" eb="16">
      <t>バアイ</t>
    </rPh>
    <rPh sb="17" eb="19">
      <t>カイゼン</t>
    </rPh>
    <rPh sb="19" eb="22">
      <t>カノウセイ</t>
    </rPh>
    <rPh sb="23" eb="25">
      <t>ハンダン</t>
    </rPh>
    <phoneticPr fontId="1"/>
  </si>
  <si>
    <t>施工現場内や工事用道路における上空開度を選択する。</t>
    <rPh sb="0" eb="2">
      <t>セコウ</t>
    </rPh>
    <rPh sb="2" eb="4">
      <t>ゲンバ</t>
    </rPh>
    <rPh sb="4" eb="5">
      <t>ナイ</t>
    </rPh>
    <rPh sb="6" eb="9">
      <t>コウジヨウ</t>
    </rPh>
    <rPh sb="9" eb="11">
      <t>ドウロ</t>
    </rPh>
    <rPh sb="15" eb="17">
      <t>ジョウクウ</t>
    </rPh>
    <rPh sb="17" eb="19">
      <t>カイド</t>
    </rPh>
    <rPh sb="20" eb="22">
      <t>センタク</t>
    </rPh>
    <phoneticPr fontId="1"/>
  </si>
  <si>
    <t>Starlink、GNSS衛星の捕捉可否を判断します。</t>
    <rPh sb="18" eb="20">
      <t>カヒ</t>
    </rPh>
    <rPh sb="21" eb="23">
      <t>ハンダン</t>
    </rPh>
    <phoneticPr fontId="1"/>
  </si>
  <si>
    <t>工事用道路の施工年数を選択する。</t>
    <rPh sb="0" eb="3">
      <t>コウジヨウ</t>
    </rPh>
    <rPh sb="3" eb="5">
      <t>ドウロ</t>
    </rPh>
    <rPh sb="6" eb="8">
      <t>セコウ</t>
    </rPh>
    <rPh sb="8" eb="10">
      <t>ネンスウ</t>
    </rPh>
    <rPh sb="11" eb="13">
      <t>センタク</t>
    </rPh>
    <phoneticPr fontId="1"/>
  </si>
  <si>
    <t>通信環境を構築する際の難易度、費用対効果を得られる調達方針を判断します。</t>
    <rPh sb="0" eb="2">
      <t>ツウシン</t>
    </rPh>
    <rPh sb="2" eb="4">
      <t>カンキョウ</t>
    </rPh>
    <rPh sb="5" eb="7">
      <t>コウチク</t>
    </rPh>
    <rPh sb="9" eb="10">
      <t>サイ</t>
    </rPh>
    <rPh sb="11" eb="14">
      <t>ナンイド</t>
    </rPh>
    <rPh sb="15" eb="20">
      <t>ヒヨウタイコウカ</t>
    </rPh>
    <rPh sb="21" eb="22">
      <t>エ</t>
    </rPh>
    <rPh sb="25" eb="27">
      <t>チョウタツ</t>
    </rPh>
    <rPh sb="27" eb="29">
      <t>ホウシン</t>
    </rPh>
    <rPh sb="30" eb="32">
      <t>ハンダン</t>
    </rPh>
    <phoneticPr fontId="1"/>
  </si>
  <si>
    <t>工事全体での施工範囲（全庁を）を選択する。</t>
    <rPh sb="0" eb="2">
      <t>コウジ</t>
    </rPh>
    <rPh sb="2" eb="4">
      <t>ゼンタイ</t>
    </rPh>
    <rPh sb="6" eb="8">
      <t>セコウ</t>
    </rPh>
    <rPh sb="8" eb="10">
      <t>ハンイ</t>
    </rPh>
    <rPh sb="11" eb="13">
      <t>ゼンチョウ</t>
    </rPh>
    <rPh sb="16" eb="18">
      <t>センタク</t>
    </rPh>
    <phoneticPr fontId="1"/>
  </si>
  <si>
    <t>工事全体での施工期間を選択する。</t>
    <rPh sb="0" eb="2">
      <t>コウジ</t>
    </rPh>
    <rPh sb="2" eb="4">
      <t>ゼンタイ</t>
    </rPh>
    <rPh sb="6" eb="8">
      <t>セコウ</t>
    </rPh>
    <rPh sb="8" eb="10">
      <t>キカン</t>
    </rPh>
    <rPh sb="11" eb="13">
      <t>センタク</t>
    </rPh>
    <phoneticPr fontId="1"/>
  </si>
  <si>
    <t>評価項目</t>
    <rPh sb="0" eb="4">
      <t>ヒョウカコウモク</t>
    </rPh>
    <phoneticPr fontId="1"/>
  </si>
  <si>
    <t>判定</t>
    <rPh sb="0" eb="2">
      <t>ハンテイ</t>
    </rPh>
    <phoneticPr fontId="1"/>
  </si>
  <si>
    <t>所見</t>
    <rPh sb="0" eb="2">
      <t>ショケン</t>
    </rPh>
    <phoneticPr fontId="1"/>
  </si>
  <si>
    <t>個別評価</t>
    <rPh sb="0" eb="2">
      <t>コベツ</t>
    </rPh>
    <rPh sb="2" eb="4">
      <t>ヒョウカ</t>
    </rPh>
    <phoneticPr fontId="1"/>
  </si>
  <si>
    <t>施工範囲全体での通信環境構築</t>
    <rPh sb="0" eb="2">
      <t>セコウ</t>
    </rPh>
    <rPh sb="2" eb="4">
      <t>ハンイ</t>
    </rPh>
    <rPh sb="4" eb="6">
      <t>ゼンタイ</t>
    </rPh>
    <rPh sb="8" eb="10">
      <t>ツウシン</t>
    </rPh>
    <rPh sb="10" eb="12">
      <t>カンキョウ</t>
    </rPh>
    <rPh sb="12" eb="14">
      <t>コウチク</t>
    </rPh>
    <phoneticPr fontId="1"/>
  </si>
  <si>
    <t>スポットでの通信環境構築</t>
    <rPh sb="6" eb="8">
      <t>ツウシン</t>
    </rPh>
    <rPh sb="8" eb="10">
      <t>カンキョウ</t>
    </rPh>
    <rPh sb="10" eb="12">
      <t>コウチク</t>
    </rPh>
    <phoneticPr fontId="1"/>
  </si>
  <si>
    <t>通信速度</t>
    <rPh sb="0" eb="2">
      <t>ツウシン</t>
    </rPh>
    <rPh sb="2" eb="4">
      <t>ソクド</t>
    </rPh>
    <phoneticPr fontId="1"/>
  </si>
  <si>
    <t>通信安定性</t>
    <rPh sb="0" eb="2">
      <t>ツウシン</t>
    </rPh>
    <rPh sb="2" eb="5">
      <t>アンテイセイ</t>
    </rPh>
    <phoneticPr fontId="1"/>
  </si>
  <si>
    <t>施工延長</t>
    <rPh sb="0" eb="2">
      <t>セコウ</t>
    </rPh>
    <rPh sb="2" eb="4">
      <t>エンチョウ</t>
    </rPh>
    <phoneticPr fontId="1"/>
  </si>
  <si>
    <t>ICT施工の実施</t>
    <rPh sb="3" eb="5">
      <t>セコウ</t>
    </rPh>
    <rPh sb="6" eb="8">
      <t>ジッシ</t>
    </rPh>
    <phoneticPr fontId="1"/>
  </si>
  <si>
    <t>RTK-GNSSによるMG/MC</t>
    <phoneticPr fontId="1"/>
  </si>
  <si>
    <t>ネットワークRTK-GNSSによるMG/MC</t>
    <phoneticPr fontId="1"/>
  </si>
  <si>
    <t>TS（杭ナビ等）によるMG/MC</t>
    <rPh sb="3" eb="4">
      <t>クイ</t>
    </rPh>
    <rPh sb="6" eb="7">
      <t>トウ</t>
    </rPh>
    <phoneticPr fontId="1"/>
  </si>
  <si>
    <t>実現可</t>
    <rPh sb="0" eb="2">
      <t>ジツゲン</t>
    </rPh>
    <rPh sb="2" eb="3">
      <t>カ</t>
    </rPh>
    <phoneticPr fontId="1"/>
  </si>
  <si>
    <t>TS（杭ナビ等）を用いたローカル座標によるICT施工が可能です。</t>
    <rPh sb="9" eb="10">
      <t>モチ</t>
    </rPh>
    <rPh sb="16" eb="18">
      <t>ザヒョウ</t>
    </rPh>
    <rPh sb="24" eb="26">
      <t>セコウ</t>
    </rPh>
    <rPh sb="27" eb="29">
      <t>カノウ</t>
    </rPh>
    <phoneticPr fontId="1"/>
  </si>
  <si>
    <t>ICT施工実施方針</t>
    <phoneticPr fontId="1"/>
  </si>
  <si>
    <t>チェックシートでの選択</t>
    <rPh sb="9" eb="11">
      <t>センタク</t>
    </rPh>
    <phoneticPr fontId="1"/>
  </si>
  <si>
    <t>Starlink</t>
    <phoneticPr fontId="1"/>
  </si>
  <si>
    <t>見通し</t>
    <rPh sb="0" eb="2">
      <t>ミトオ</t>
    </rPh>
    <phoneticPr fontId="1"/>
  </si>
  <si>
    <t>伐採可否</t>
    <rPh sb="0" eb="2">
      <t>バッサイ</t>
    </rPh>
    <rPh sb="2" eb="4">
      <t>カヒ</t>
    </rPh>
    <phoneticPr fontId="1"/>
  </si>
  <si>
    <t>施工業者での構築</t>
    <rPh sb="0" eb="2">
      <t>セコウ</t>
    </rPh>
    <rPh sb="2" eb="4">
      <t>ギョウシャ</t>
    </rPh>
    <rPh sb="6" eb="8">
      <t>コウチク</t>
    </rPh>
    <phoneticPr fontId="1"/>
  </si>
  <si>
    <t>△</t>
    <phoneticPr fontId="1"/>
  </si>
  <si>
    <t>低</t>
    <rPh sb="0" eb="1">
      <t>テイ</t>
    </rPh>
    <phoneticPr fontId="1"/>
  </si>
  <si>
    <t>高</t>
    <rPh sb="0" eb="1">
      <t>タカ</t>
    </rPh>
    <phoneticPr fontId="1"/>
  </si>
  <si>
    <t>中</t>
    <rPh sb="0" eb="1">
      <t>チュウ</t>
    </rPh>
    <phoneticPr fontId="1"/>
  </si>
  <si>
    <t>チェックリストの評価</t>
    <rPh sb="8" eb="10">
      <t>ヒョウカ</t>
    </rPh>
    <phoneticPr fontId="1"/>
  </si>
  <si>
    <t>必要</t>
    <rPh sb="0" eb="2">
      <t>ヒツヨウ</t>
    </rPh>
    <phoneticPr fontId="1"/>
  </si>
  <si>
    <t>携帯電話圏外のため、インフラDXの推進、緊急連絡手段確保等の安全性向上のため、Starlinkによる通信環境構築が必要です。</t>
    <rPh sb="0" eb="2">
      <t>ケイタイ</t>
    </rPh>
    <rPh sb="2" eb="4">
      <t>デンワ</t>
    </rPh>
    <rPh sb="4" eb="6">
      <t>ケンガイ</t>
    </rPh>
    <rPh sb="17" eb="19">
      <t>スイシン</t>
    </rPh>
    <rPh sb="20" eb="22">
      <t>キンキュウ</t>
    </rPh>
    <rPh sb="22" eb="24">
      <t>レンラク</t>
    </rPh>
    <rPh sb="24" eb="26">
      <t>シュダン</t>
    </rPh>
    <rPh sb="26" eb="28">
      <t>カクホ</t>
    </rPh>
    <rPh sb="28" eb="29">
      <t>トウ</t>
    </rPh>
    <rPh sb="30" eb="33">
      <t>アンゼンセイ</t>
    </rPh>
    <rPh sb="33" eb="35">
      <t>コウジョウ</t>
    </rPh>
    <rPh sb="50" eb="52">
      <t>ツウシン</t>
    </rPh>
    <rPh sb="52" eb="54">
      <t>カンキョウ</t>
    </rPh>
    <rPh sb="54" eb="56">
      <t>コウチク</t>
    </rPh>
    <rPh sb="57" eb="59">
      <t>ヒツヨウ</t>
    </rPh>
    <phoneticPr fontId="1"/>
  </si>
  <si>
    <t>要検討</t>
    <rPh sb="0" eb="1">
      <t>ヨウ</t>
    </rPh>
    <rPh sb="1" eb="3">
      <t>ケントウ</t>
    </rPh>
    <phoneticPr fontId="1"/>
  </si>
  <si>
    <t>携帯電話の電波強度が安定しない場合、インフラDXの推進、緊急連絡手段確保等の安全性向上のため、Starlinkによる通信環境構築を検討ください。</t>
    <rPh sb="0" eb="2">
      <t>ケイタイ</t>
    </rPh>
    <rPh sb="2" eb="4">
      <t>デンワ</t>
    </rPh>
    <rPh sb="5" eb="7">
      <t>デンパ</t>
    </rPh>
    <rPh sb="7" eb="9">
      <t>キョウド</t>
    </rPh>
    <rPh sb="10" eb="12">
      <t>アンテイ</t>
    </rPh>
    <rPh sb="15" eb="17">
      <t>バアイ</t>
    </rPh>
    <rPh sb="25" eb="27">
      <t>スイシン</t>
    </rPh>
    <rPh sb="28" eb="30">
      <t>キンキュウ</t>
    </rPh>
    <rPh sb="30" eb="32">
      <t>レンラク</t>
    </rPh>
    <rPh sb="32" eb="34">
      <t>シュダン</t>
    </rPh>
    <rPh sb="34" eb="36">
      <t>カクホ</t>
    </rPh>
    <rPh sb="36" eb="37">
      <t>トウ</t>
    </rPh>
    <rPh sb="38" eb="41">
      <t>アンゼンセイ</t>
    </rPh>
    <rPh sb="41" eb="43">
      <t>コウジョウ</t>
    </rPh>
    <rPh sb="58" eb="60">
      <t>ツウシン</t>
    </rPh>
    <rPh sb="60" eb="62">
      <t>カンキョウ</t>
    </rPh>
    <rPh sb="62" eb="64">
      <t>コウチク</t>
    </rPh>
    <rPh sb="65" eb="67">
      <t>ケントウ</t>
    </rPh>
    <phoneticPr fontId="1"/>
  </si>
  <si>
    <t>不要</t>
    <rPh sb="0" eb="2">
      <t>フヨウ</t>
    </rPh>
    <phoneticPr fontId="1"/>
  </si>
  <si>
    <t>携帯電話を利用して任意の場所でインターネット接続を行いDXを実施できるため、新たな通信環境の構築は不要です。</t>
    <rPh sb="0" eb="2">
      <t>ケイタイ</t>
    </rPh>
    <rPh sb="2" eb="4">
      <t>デンワ</t>
    </rPh>
    <rPh sb="5" eb="7">
      <t>リヨウ</t>
    </rPh>
    <rPh sb="9" eb="11">
      <t>ニンイ</t>
    </rPh>
    <rPh sb="12" eb="14">
      <t>バショ</t>
    </rPh>
    <rPh sb="22" eb="24">
      <t>セツゾク</t>
    </rPh>
    <rPh sb="25" eb="26">
      <t>オコナ</t>
    </rPh>
    <rPh sb="30" eb="32">
      <t>ジッシ</t>
    </rPh>
    <rPh sb="38" eb="39">
      <t>アラ</t>
    </rPh>
    <rPh sb="41" eb="43">
      <t>ツウシン</t>
    </rPh>
    <rPh sb="43" eb="45">
      <t>カンキョウ</t>
    </rPh>
    <rPh sb="46" eb="48">
      <t>コウチク</t>
    </rPh>
    <rPh sb="49" eb="51">
      <t>フヨウ</t>
    </rPh>
    <phoneticPr fontId="1"/>
  </si>
  <si>
    <t>推奨</t>
    <rPh sb="0" eb="2">
      <t>スイショウ</t>
    </rPh>
    <phoneticPr fontId="1"/>
  </si>
  <si>
    <t>ネットワークRTKによる施工を実現する場合、施工範囲全体をカバーする通信環境の構築を検討ください。</t>
    <rPh sb="12" eb="14">
      <t>セコウ</t>
    </rPh>
    <rPh sb="15" eb="17">
      <t>ジツゲン</t>
    </rPh>
    <rPh sb="19" eb="21">
      <t>バアイ</t>
    </rPh>
    <rPh sb="22" eb="24">
      <t>セコウ</t>
    </rPh>
    <rPh sb="24" eb="26">
      <t>ハンイ</t>
    </rPh>
    <rPh sb="26" eb="28">
      <t>ゼンタイ</t>
    </rPh>
    <rPh sb="34" eb="36">
      <t>ツウシン</t>
    </rPh>
    <rPh sb="36" eb="38">
      <t>カンキョウ</t>
    </rPh>
    <rPh sb="39" eb="41">
      <t>コウチク</t>
    </rPh>
    <rPh sb="42" eb="44">
      <t>ケントウ</t>
    </rPh>
    <phoneticPr fontId="1"/>
  </si>
  <si>
    <t>施工範囲全体をカバーする通信環境の構築を行う場合、費用が高くなり費用対効果を損なう場合があります。実施するDX施策の効果（安全性確保 等）との比較により構築を検討ください。</t>
    <rPh sb="20" eb="21">
      <t>オコナ</t>
    </rPh>
    <rPh sb="22" eb="24">
      <t>バアイ</t>
    </rPh>
    <rPh sb="25" eb="27">
      <t>ヒヨウ</t>
    </rPh>
    <rPh sb="28" eb="29">
      <t>タカ</t>
    </rPh>
    <rPh sb="32" eb="37">
      <t>ヒヨウタイコウカ</t>
    </rPh>
    <rPh sb="38" eb="39">
      <t>ソコ</t>
    </rPh>
    <rPh sb="41" eb="43">
      <t>バアイ</t>
    </rPh>
    <rPh sb="49" eb="51">
      <t>ジッシ</t>
    </rPh>
    <rPh sb="55" eb="57">
      <t>シサク</t>
    </rPh>
    <rPh sb="58" eb="60">
      <t>コウカ</t>
    </rPh>
    <rPh sb="61" eb="64">
      <t>アンゼンセイ</t>
    </rPh>
    <rPh sb="64" eb="66">
      <t>カクホ</t>
    </rPh>
    <rPh sb="67" eb="68">
      <t>トウ</t>
    </rPh>
    <rPh sb="71" eb="73">
      <t>ヒカク</t>
    </rPh>
    <rPh sb="76" eb="78">
      <t>コウチク</t>
    </rPh>
    <rPh sb="79" eb="81">
      <t>ケントウ</t>
    </rPh>
    <phoneticPr fontId="1"/>
  </si>
  <si>
    <t>通信の実現によるDX施策実現のため、休憩所や工事稼働箇所付近等への通信環境構築を検討ください。</t>
    <rPh sb="0" eb="2">
      <t>ツウシン</t>
    </rPh>
    <rPh sb="3" eb="5">
      <t>ジツゲン</t>
    </rPh>
    <rPh sb="10" eb="12">
      <t>シサク</t>
    </rPh>
    <rPh sb="12" eb="14">
      <t>ジツゲン</t>
    </rPh>
    <rPh sb="18" eb="20">
      <t>キュウケイ</t>
    </rPh>
    <rPh sb="20" eb="21">
      <t>ショ</t>
    </rPh>
    <rPh sb="22" eb="24">
      <t>コウジ</t>
    </rPh>
    <rPh sb="24" eb="26">
      <t>カドウ</t>
    </rPh>
    <rPh sb="26" eb="28">
      <t>カショ</t>
    </rPh>
    <rPh sb="28" eb="30">
      <t>フキン</t>
    </rPh>
    <rPh sb="30" eb="31">
      <t>トウ</t>
    </rPh>
    <rPh sb="33" eb="35">
      <t>ツウシン</t>
    </rPh>
    <rPh sb="35" eb="37">
      <t>カンキョウ</t>
    </rPh>
    <rPh sb="37" eb="39">
      <t>コウチク</t>
    </rPh>
    <rPh sb="40" eb="42">
      <t>ケントウ</t>
    </rPh>
    <phoneticPr fontId="1"/>
  </si>
  <si>
    <t>実施する施策の費用対効果を踏まえ、休憩所や工事稼働箇所付近等への通信環境構築を検討ください。</t>
    <rPh sb="0" eb="2">
      <t>ジッシ</t>
    </rPh>
    <rPh sb="4" eb="6">
      <t>シサク</t>
    </rPh>
    <rPh sb="7" eb="12">
      <t>ヒヨウタイコウカ</t>
    </rPh>
    <rPh sb="13" eb="14">
      <t>フ</t>
    </rPh>
    <phoneticPr fontId="1"/>
  </si>
  <si>
    <t>通信環境の新規構築は不要です。</t>
    <rPh sb="0" eb="2">
      <t>ツウシン</t>
    </rPh>
    <rPh sb="2" eb="4">
      <t>カンキョウ</t>
    </rPh>
    <rPh sb="5" eb="7">
      <t>シンキ</t>
    </rPh>
    <rPh sb="7" eb="9">
      <t>コウチク</t>
    </rPh>
    <rPh sb="10" eb="12">
      <t>フヨウ</t>
    </rPh>
    <phoneticPr fontId="1"/>
  </si>
  <si>
    <t>適用性高</t>
    <rPh sb="0" eb="3">
      <t>テキヨウセイ</t>
    </rPh>
    <rPh sb="3" eb="4">
      <t>タカ</t>
    </rPh>
    <phoneticPr fontId="1"/>
  </si>
  <si>
    <t>地形・植生による無線LANへの影響が小さく、安定した通信、十分な速度が得られる見込みです。</t>
    <rPh sb="0" eb="2">
      <t>チケイ</t>
    </rPh>
    <rPh sb="3" eb="5">
      <t>ショクセイ</t>
    </rPh>
    <rPh sb="8" eb="10">
      <t>ムセン</t>
    </rPh>
    <rPh sb="15" eb="17">
      <t>エイキョウ</t>
    </rPh>
    <rPh sb="18" eb="19">
      <t>チイ</t>
    </rPh>
    <rPh sb="22" eb="24">
      <t>アンテイ</t>
    </rPh>
    <rPh sb="26" eb="28">
      <t>ツウシン</t>
    </rPh>
    <rPh sb="29" eb="31">
      <t>ジュウブン</t>
    </rPh>
    <rPh sb="32" eb="34">
      <t>ソクド</t>
    </rPh>
    <rPh sb="35" eb="36">
      <t>エ</t>
    </rPh>
    <rPh sb="39" eb="41">
      <t>ミコ</t>
    </rPh>
    <phoneticPr fontId="1"/>
  </si>
  <si>
    <t>地形や植生による見通しがないと無線LANの速度・安定性が損なわれる場合があります。無線LAN間の接続には光ケーブル等の有線接続を検討ください。</t>
    <rPh sb="41" eb="43">
      <t>ムセン</t>
    </rPh>
    <rPh sb="46" eb="47">
      <t>アイダ</t>
    </rPh>
    <rPh sb="48" eb="50">
      <t>セツゾク</t>
    </rPh>
    <rPh sb="52" eb="53">
      <t>ヒカリ</t>
    </rPh>
    <rPh sb="57" eb="58">
      <t>トウ</t>
    </rPh>
    <rPh sb="59" eb="61">
      <t>ユウセン</t>
    </rPh>
    <rPh sb="61" eb="63">
      <t>セツゾク</t>
    </rPh>
    <rPh sb="64" eb="66">
      <t>ケントウ</t>
    </rPh>
    <phoneticPr fontId="1"/>
  </si>
  <si>
    <t>不適</t>
    <rPh sb="0" eb="2">
      <t>フテキ</t>
    </rPh>
    <phoneticPr fontId="1"/>
  </si>
  <si>
    <t>地形や植生による見通しがないと無線LANの速度・安定性が損なわれる場合があります。無線LAN間の接続には光ケーブル等の有線接続を検討ください。</t>
  </si>
  <si>
    <t>地形・植生による上空開度への支障が小さく、建機稼働箇所においてGNSS衛星を捕捉可能なため、RTKの実現可能性があります。</t>
    <rPh sb="0" eb="2">
      <t>チケイ</t>
    </rPh>
    <rPh sb="3" eb="5">
      <t>ショクセイ</t>
    </rPh>
    <rPh sb="8" eb="10">
      <t>ジョウクウ</t>
    </rPh>
    <rPh sb="10" eb="12">
      <t>カイド</t>
    </rPh>
    <rPh sb="14" eb="16">
      <t>シショウ</t>
    </rPh>
    <rPh sb="17" eb="18">
      <t>チイ</t>
    </rPh>
    <rPh sb="21" eb="23">
      <t>ケンキ</t>
    </rPh>
    <rPh sb="23" eb="25">
      <t>カドウ</t>
    </rPh>
    <rPh sb="25" eb="27">
      <t>カショ</t>
    </rPh>
    <rPh sb="35" eb="37">
      <t>エイセイ</t>
    </rPh>
    <rPh sb="38" eb="40">
      <t>ホソク</t>
    </rPh>
    <rPh sb="40" eb="42">
      <t>カノウ</t>
    </rPh>
    <rPh sb="50" eb="52">
      <t>ジツゲン</t>
    </rPh>
    <rPh sb="52" eb="55">
      <t>カノウセイ</t>
    </rPh>
    <phoneticPr fontId="1"/>
  </si>
  <si>
    <t>植生伐採による上空開度の確保等、支障の解決によりGNSS衛星を捕捉可能となり、RTKを実現できる場合があります。植生伐採範囲の協議等を検討ください。</t>
    <rPh sb="0" eb="2">
      <t>ショクセイ</t>
    </rPh>
    <rPh sb="2" eb="4">
      <t>バッサイ</t>
    </rPh>
    <rPh sb="7" eb="9">
      <t>ジョウクウ</t>
    </rPh>
    <rPh sb="9" eb="11">
      <t>カイド</t>
    </rPh>
    <rPh sb="12" eb="14">
      <t>カクホ</t>
    </rPh>
    <rPh sb="14" eb="15">
      <t>トウ</t>
    </rPh>
    <rPh sb="16" eb="18">
      <t>シショウ</t>
    </rPh>
    <rPh sb="19" eb="21">
      <t>カイケツ</t>
    </rPh>
    <rPh sb="48" eb="50">
      <t>バアイ</t>
    </rPh>
    <rPh sb="56" eb="58">
      <t>ショクセイ</t>
    </rPh>
    <rPh sb="58" eb="60">
      <t>バッサイ</t>
    </rPh>
    <rPh sb="60" eb="62">
      <t>ハンイ</t>
    </rPh>
    <rPh sb="63" eb="65">
      <t>キョウギ</t>
    </rPh>
    <rPh sb="65" eb="66">
      <t>トウ</t>
    </rPh>
    <rPh sb="67" eb="69">
      <t>ケントウ</t>
    </rPh>
    <phoneticPr fontId="1"/>
  </si>
  <si>
    <t>地形・植生によりGNSS衛星の捕捉が難しいため、RTKの実現可能性が低いです。ICT施工実施の場合はTS等ローカル座標による施工を検討ください。</t>
    <rPh sb="0" eb="2">
      <t>チケイ</t>
    </rPh>
    <rPh sb="3" eb="5">
      <t>ショクセイ</t>
    </rPh>
    <rPh sb="12" eb="14">
      <t>エイセイ</t>
    </rPh>
    <rPh sb="15" eb="17">
      <t>ホソク</t>
    </rPh>
    <rPh sb="18" eb="19">
      <t>ムズカ</t>
    </rPh>
    <rPh sb="28" eb="30">
      <t>ジツゲン</t>
    </rPh>
    <rPh sb="30" eb="33">
      <t>カノウセイ</t>
    </rPh>
    <rPh sb="34" eb="35">
      <t>ヒク</t>
    </rPh>
    <rPh sb="42" eb="44">
      <t>セコウ</t>
    </rPh>
    <rPh sb="44" eb="46">
      <t>ジッシ</t>
    </rPh>
    <rPh sb="47" eb="49">
      <t>バアイ</t>
    </rPh>
    <rPh sb="52" eb="53">
      <t>トウ</t>
    </rPh>
    <rPh sb="57" eb="59">
      <t>ザヒョウ</t>
    </rPh>
    <rPh sb="62" eb="64">
      <t>セコウ</t>
    </rPh>
    <rPh sb="65" eb="67">
      <t>ケントウ</t>
    </rPh>
    <phoneticPr fontId="1"/>
  </si>
  <si>
    <t>10Mbps以上</t>
    <rPh sb="6" eb="8">
      <t>イジョウ</t>
    </rPh>
    <phoneticPr fontId="1"/>
  </si>
  <si>
    <t>映像伝送には高速回線が必要です。ただし、映像監視の解像度を落とすことで必要な速度を抑えることもできます。Starlink、5G等の高速回線が必要になります。</t>
    <rPh sb="0" eb="2">
      <t>エイゾウ</t>
    </rPh>
    <rPh sb="2" eb="4">
      <t>デンソウ</t>
    </rPh>
    <rPh sb="6" eb="8">
      <t>コウソク</t>
    </rPh>
    <rPh sb="8" eb="10">
      <t>カイセン</t>
    </rPh>
    <rPh sb="11" eb="13">
      <t>ヒツヨウ</t>
    </rPh>
    <rPh sb="20" eb="22">
      <t>エイゾウ</t>
    </rPh>
    <rPh sb="22" eb="24">
      <t>カンシ</t>
    </rPh>
    <rPh sb="25" eb="28">
      <t>カイゾウド</t>
    </rPh>
    <rPh sb="29" eb="30">
      <t>オ</t>
    </rPh>
    <rPh sb="35" eb="37">
      <t>ヒツヨウ</t>
    </rPh>
    <rPh sb="38" eb="40">
      <t>ソクド</t>
    </rPh>
    <rPh sb="41" eb="42">
      <t>オサ</t>
    </rPh>
    <rPh sb="63" eb="64">
      <t>トウ</t>
    </rPh>
    <rPh sb="65" eb="67">
      <t>コウソク</t>
    </rPh>
    <rPh sb="67" eb="69">
      <t>カイセン</t>
    </rPh>
    <rPh sb="70" eb="72">
      <t>ヒツヨウ</t>
    </rPh>
    <phoneticPr fontId="1"/>
  </si>
  <si>
    <t>1～10Mbps</t>
    <phoneticPr fontId="1"/>
  </si>
  <si>
    <t>一般的なクラウドサービスの利用のため、1～10Mbps程度の通信速度が必要です。Starlink、4G等の回線により実現できます。</t>
    <rPh sb="0" eb="3">
      <t>イッパンテキ</t>
    </rPh>
    <rPh sb="13" eb="15">
      <t>リヨウ</t>
    </rPh>
    <rPh sb="27" eb="29">
      <t>テイド</t>
    </rPh>
    <rPh sb="30" eb="32">
      <t>ツウシン</t>
    </rPh>
    <rPh sb="32" eb="34">
      <t>ソクド</t>
    </rPh>
    <rPh sb="35" eb="37">
      <t>ヒツヨウ</t>
    </rPh>
    <rPh sb="51" eb="52">
      <t>トウ</t>
    </rPh>
    <rPh sb="53" eb="55">
      <t>カイセン</t>
    </rPh>
    <rPh sb="58" eb="60">
      <t>ジツゲン</t>
    </rPh>
    <phoneticPr fontId="1"/>
  </si>
  <si>
    <t>1Mbps未満</t>
    <rPh sb="5" eb="7">
      <t>ミマン</t>
    </rPh>
    <phoneticPr fontId="1"/>
  </si>
  <si>
    <t>ICT施工やIoTによる監視制御では通信量が少ないため、通信安定性が必要な一方で通信速度は低速でも支障ありません。任意の接続手段により実現できます。</t>
    <rPh sb="18" eb="20">
      <t>ツウシン</t>
    </rPh>
    <rPh sb="20" eb="21">
      <t>リョウ</t>
    </rPh>
    <rPh sb="22" eb="23">
      <t>スク</t>
    </rPh>
    <rPh sb="28" eb="30">
      <t>ツウシン</t>
    </rPh>
    <rPh sb="30" eb="33">
      <t>アンテイセイ</t>
    </rPh>
    <rPh sb="34" eb="36">
      <t>ヒツヨウ</t>
    </rPh>
    <rPh sb="37" eb="39">
      <t>イッポウ</t>
    </rPh>
    <rPh sb="40" eb="42">
      <t>ツウシン</t>
    </rPh>
    <rPh sb="42" eb="44">
      <t>ソクド</t>
    </rPh>
    <rPh sb="45" eb="47">
      <t>テイソク</t>
    </rPh>
    <rPh sb="49" eb="51">
      <t>シショウ</t>
    </rPh>
    <rPh sb="57" eb="59">
      <t>ニンイ</t>
    </rPh>
    <rPh sb="60" eb="62">
      <t>セツゾク</t>
    </rPh>
    <rPh sb="62" eb="64">
      <t>シュダン</t>
    </rPh>
    <rPh sb="67" eb="69">
      <t>ジツゲン</t>
    </rPh>
    <phoneticPr fontId="1"/>
  </si>
  <si>
    <t>常時安定接続</t>
    <rPh sb="0" eb="2">
      <t>ジョウジ</t>
    </rPh>
    <rPh sb="2" eb="4">
      <t>アンテイ</t>
    </rPh>
    <rPh sb="4" eb="6">
      <t>セツゾク</t>
    </rPh>
    <phoneticPr fontId="1"/>
  </si>
  <si>
    <t>ICT施工やIoTによる監視制御には高い安定性が必要です。高い携帯電話強度、Starlinkの安定接続に必要な十分な上空開度、現場内での見通し等、通信安定に必要な要因を十分に確認ください。</t>
    <rPh sb="3" eb="5">
      <t>セコウ</t>
    </rPh>
    <rPh sb="12" eb="14">
      <t>カンシ</t>
    </rPh>
    <rPh sb="14" eb="16">
      <t>セイギョ</t>
    </rPh>
    <rPh sb="18" eb="19">
      <t>タカ</t>
    </rPh>
    <rPh sb="20" eb="23">
      <t>アンテイセイ</t>
    </rPh>
    <rPh sb="24" eb="26">
      <t>ヒツヨウ</t>
    </rPh>
    <rPh sb="29" eb="30">
      <t>タカ</t>
    </rPh>
    <rPh sb="31" eb="33">
      <t>ケイタイ</t>
    </rPh>
    <rPh sb="33" eb="35">
      <t>デンワ</t>
    </rPh>
    <rPh sb="35" eb="37">
      <t>キョウド</t>
    </rPh>
    <rPh sb="47" eb="49">
      <t>アンテイ</t>
    </rPh>
    <rPh sb="49" eb="51">
      <t>セツゾク</t>
    </rPh>
    <rPh sb="52" eb="54">
      <t>ヒツヨウ</t>
    </rPh>
    <rPh sb="55" eb="57">
      <t>ジュウブン</t>
    </rPh>
    <rPh sb="58" eb="60">
      <t>ジョウクウ</t>
    </rPh>
    <rPh sb="60" eb="62">
      <t>カイド</t>
    </rPh>
    <rPh sb="63" eb="65">
      <t>ゲンバ</t>
    </rPh>
    <rPh sb="65" eb="66">
      <t>ナイ</t>
    </rPh>
    <rPh sb="68" eb="70">
      <t>ミトオ</t>
    </rPh>
    <rPh sb="71" eb="72">
      <t>トウ</t>
    </rPh>
    <rPh sb="73" eb="75">
      <t>ツウシン</t>
    </rPh>
    <rPh sb="75" eb="77">
      <t>アンテイ</t>
    </rPh>
    <rPh sb="78" eb="80">
      <t>ヒツヨウ</t>
    </rPh>
    <rPh sb="81" eb="83">
      <t>ヨウイン</t>
    </rPh>
    <rPh sb="84" eb="86">
      <t>ジュウブン</t>
    </rPh>
    <rPh sb="87" eb="89">
      <t>カクニン</t>
    </rPh>
    <phoneticPr fontId="1"/>
  </si>
  <si>
    <t>概ね安定</t>
    <rPh sb="0" eb="1">
      <t>オオム</t>
    </rPh>
    <rPh sb="2" eb="4">
      <t>アンテイ</t>
    </rPh>
    <phoneticPr fontId="1"/>
  </si>
  <si>
    <t>常時接続性は求められないため、一時的に通信が利用できない状況でもメリットを得られる可能性が高いです。ある程度の携帯電話強度、上空開度、見通しがあれば実現できます。</t>
    <rPh sb="0" eb="2">
      <t>ジョウジ</t>
    </rPh>
    <rPh sb="2" eb="5">
      <t>セツゾクセイ</t>
    </rPh>
    <rPh sb="6" eb="7">
      <t>モト</t>
    </rPh>
    <rPh sb="15" eb="18">
      <t>イチジテキ</t>
    </rPh>
    <rPh sb="19" eb="21">
      <t>ツウシン</t>
    </rPh>
    <rPh sb="22" eb="24">
      <t>リヨウ</t>
    </rPh>
    <rPh sb="28" eb="30">
      <t>ジョウキョウ</t>
    </rPh>
    <rPh sb="37" eb="38">
      <t>エ</t>
    </rPh>
    <rPh sb="41" eb="44">
      <t>カノウセイ</t>
    </rPh>
    <rPh sb="45" eb="46">
      <t>タカ</t>
    </rPh>
    <rPh sb="52" eb="54">
      <t>テイド</t>
    </rPh>
    <rPh sb="55" eb="57">
      <t>ケイタイ</t>
    </rPh>
    <rPh sb="57" eb="59">
      <t>デンワ</t>
    </rPh>
    <rPh sb="59" eb="61">
      <t>キョウド</t>
    </rPh>
    <rPh sb="62" eb="64">
      <t>ジョウクウ</t>
    </rPh>
    <rPh sb="64" eb="66">
      <t>カイド</t>
    </rPh>
    <rPh sb="67" eb="69">
      <t>ミトオ</t>
    </rPh>
    <rPh sb="74" eb="76">
      <t>ジツゲン</t>
    </rPh>
    <phoneticPr fontId="1"/>
  </si>
  <si>
    <t>間欠的に利用可能</t>
    <rPh sb="0" eb="3">
      <t>カンケツテキ</t>
    </rPh>
    <rPh sb="4" eb="6">
      <t>リヨウ</t>
    </rPh>
    <rPh sb="6" eb="8">
      <t>カノウ</t>
    </rPh>
    <phoneticPr fontId="1"/>
  </si>
  <si>
    <t>一時的に通信が利用できなくてもサービスを利用できるため、電波や通信が不安定でもメリットを得られる場合があります。条件が厳しい場合でも実現できる場合があります。</t>
    <rPh sb="0" eb="3">
      <t>イチジテキ</t>
    </rPh>
    <rPh sb="4" eb="6">
      <t>ツウシン</t>
    </rPh>
    <rPh sb="7" eb="9">
      <t>リヨウ</t>
    </rPh>
    <rPh sb="20" eb="22">
      <t>リヨウ</t>
    </rPh>
    <rPh sb="28" eb="30">
      <t>デンパ</t>
    </rPh>
    <rPh sb="31" eb="33">
      <t>ツウシン</t>
    </rPh>
    <rPh sb="34" eb="37">
      <t>フアンテイ</t>
    </rPh>
    <rPh sb="44" eb="45">
      <t>エ</t>
    </rPh>
    <rPh sb="48" eb="50">
      <t>バアイ</t>
    </rPh>
    <rPh sb="56" eb="58">
      <t>ジョウケン</t>
    </rPh>
    <rPh sb="59" eb="60">
      <t>キビ</t>
    </rPh>
    <rPh sb="62" eb="64">
      <t>バアイ</t>
    </rPh>
    <rPh sb="66" eb="68">
      <t>ジツゲン</t>
    </rPh>
    <rPh sb="71" eb="73">
      <t>バアイ</t>
    </rPh>
    <phoneticPr fontId="1"/>
  </si>
  <si>
    <t>ネットワークRTKを用いたICT施工を複数年に渡って実施する場合、工事計画と照らし合わせた通信環境の構築、範囲が広くなることによる通信費増、配置の検討等、通信環境の計画・構築に専門知識が必要となる場合があります。</t>
    <rPh sb="10" eb="11">
      <t>モチ</t>
    </rPh>
    <rPh sb="16" eb="18">
      <t>セコウ</t>
    </rPh>
    <rPh sb="19" eb="21">
      <t>フクスウ</t>
    </rPh>
    <rPh sb="21" eb="22">
      <t>ネン</t>
    </rPh>
    <rPh sb="23" eb="24">
      <t>ワタ</t>
    </rPh>
    <rPh sb="26" eb="28">
      <t>ジッシ</t>
    </rPh>
    <rPh sb="30" eb="32">
      <t>バアイ</t>
    </rPh>
    <rPh sb="33" eb="35">
      <t>コウジ</t>
    </rPh>
    <rPh sb="35" eb="37">
      <t>ケイカク</t>
    </rPh>
    <rPh sb="38" eb="39">
      <t>テ</t>
    </rPh>
    <rPh sb="41" eb="42">
      <t>ア</t>
    </rPh>
    <rPh sb="45" eb="47">
      <t>ツウシン</t>
    </rPh>
    <rPh sb="47" eb="49">
      <t>カンキョウ</t>
    </rPh>
    <rPh sb="50" eb="52">
      <t>コウチク</t>
    </rPh>
    <rPh sb="53" eb="55">
      <t>ハンイ</t>
    </rPh>
    <rPh sb="56" eb="57">
      <t>ヒロ</t>
    </rPh>
    <rPh sb="65" eb="67">
      <t>ツウシン</t>
    </rPh>
    <rPh sb="67" eb="68">
      <t>ヒ</t>
    </rPh>
    <rPh sb="68" eb="69">
      <t>ゾウ</t>
    </rPh>
    <rPh sb="70" eb="72">
      <t>ハイチ</t>
    </rPh>
    <rPh sb="73" eb="75">
      <t>ケントウ</t>
    </rPh>
    <rPh sb="75" eb="76">
      <t>トウ</t>
    </rPh>
    <rPh sb="77" eb="79">
      <t>ツウシン</t>
    </rPh>
    <rPh sb="79" eb="81">
      <t>カンキョウ</t>
    </rPh>
    <rPh sb="82" eb="84">
      <t>ケイカク</t>
    </rPh>
    <rPh sb="85" eb="87">
      <t>コウチク</t>
    </rPh>
    <rPh sb="88" eb="90">
      <t>センモン</t>
    </rPh>
    <rPh sb="90" eb="92">
      <t>チシキ</t>
    </rPh>
    <rPh sb="93" eb="95">
      <t>ヒツヨウ</t>
    </rPh>
    <rPh sb="98" eb="100">
      <t>バアイ</t>
    </rPh>
    <phoneticPr fontId="1"/>
  </si>
  <si>
    <t>単年度工事の場合、配置の検討等が比較的容易です。</t>
    <rPh sb="0" eb="3">
      <t>タンネンド</t>
    </rPh>
    <rPh sb="3" eb="5">
      <t>コウジ</t>
    </rPh>
    <rPh sb="6" eb="8">
      <t>バアイ</t>
    </rPh>
    <rPh sb="9" eb="11">
      <t>ハイチ</t>
    </rPh>
    <rPh sb="12" eb="14">
      <t>ケントウ</t>
    </rPh>
    <rPh sb="14" eb="15">
      <t>トウ</t>
    </rPh>
    <rPh sb="16" eb="19">
      <t>ヒカクテキ</t>
    </rPh>
    <rPh sb="19" eb="21">
      <t>ヨウイ</t>
    </rPh>
    <phoneticPr fontId="1"/>
  </si>
  <si>
    <t>施工範囲が狭い場合、アクセスポイントが1～2地点程度でカバー可能であり、配置家検討等が比較的容易です。</t>
    <rPh sb="0" eb="2">
      <t>セコウ</t>
    </rPh>
    <rPh sb="2" eb="4">
      <t>ハンイ</t>
    </rPh>
    <rPh sb="5" eb="6">
      <t>セマ</t>
    </rPh>
    <rPh sb="7" eb="9">
      <t>バアイ</t>
    </rPh>
    <rPh sb="22" eb="24">
      <t>チテン</t>
    </rPh>
    <rPh sb="24" eb="26">
      <t>テイド</t>
    </rPh>
    <rPh sb="30" eb="32">
      <t>カノウ</t>
    </rPh>
    <rPh sb="36" eb="38">
      <t>ハイチ</t>
    </rPh>
    <rPh sb="38" eb="39">
      <t>ケ</t>
    </rPh>
    <rPh sb="39" eb="41">
      <t>ケントウ</t>
    </rPh>
    <rPh sb="41" eb="42">
      <t>トウ</t>
    </rPh>
    <rPh sb="43" eb="46">
      <t>ヒカクテキ</t>
    </rPh>
    <rPh sb="46" eb="48">
      <t>ヨウイ</t>
    </rPh>
    <phoneticPr fontId="1"/>
  </si>
  <si>
    <t>ネットワークRTKを用いたICT施工の対象範囲が広い場合、工事計画と照らし合わせた通信環境の構築、範囲が広くなることによる通信費増、配置の検討等、通信環境の計画・構築に専門知識が必要となる場合があります。</t>
    <rPh sb="10" eb="11">
      <t>モチ</t>
    </rPh>
    <rPh sb="16" eb="18">
      <t>セコウ</t>
    </rPh>
    <rPh sb="19" eb="21">
      <t>タイショウ</t>
    </rPh>
    <rPh sb="21" eb="23">
      <t>ハンイ</t>
    </rPh>
    <rPh sb="24" eb="25">
      <t>ヒロ</t>
    </rPh>
    <rPh sb="26" eb="28">
      <t>バアイ</t>
    </rPh>
    <rPh sb="29" eb="31">
      <t>コウジ</t>
    </rPh>
    <rPh sb="31" eb="33">
      <t>ケイカク</t>
    </rPh>
    <rPh sb="34" eb="35">
      <t>テ</t>
    </rPh>
    <rPh sb="37" eb="38">
      <t>ア</t>
    </rPh>
    <rPh sb="41" eb="43">
      <t>ツウシン</t>
    </rPh>
    <rPh sb="43" eb="45">
      <t>カンキョウ</t>
    </rPh>
    <rPh sb="46" eb="48">
      <t>コウチク</t>
    </rPh>
    <rPh sb="49" eb="51">
      <t>ハンイ</t>
    </rPh>
    <rPh sb="52" eb="53">
      <t>ヒロ</t>
    </rPh>
    <rPh sb="61" eb="63">
      <t>ツウシン</t>
    </rPh>
    <rPh sb="63" eb="64">
      <t>ヒ</t>
    </rPh>
    <rPh sb="64" eb="65">
      <t>ゾウ</t>
    </rPh>
    <rPh sb="66" eb="68">
      <t>ハイチ</t>
    </rPh>
    <rPh sb="69" eb="71">
      <t>ケントウ</t>
    </rPh>
    <rPh sb="71" eb="72">
      <t>トウ</t>
    </rPh>
    <rPh sb="73" eb="75">
      <t>ツウシン</t>
    </rPh>
    <rPh sb="75" eb="77">
      <t>カンキョウ</t>
    </rPh>
    <rPh sb="78" eb="80">
      <t>ケイカク</t>
    </rPh>
    <rPh sb="81" eb="83">
      <t>コウチク</t>
    </rPh>
    <rPh sb="84" eb="86">
      <t>センモン</t>
    </rPh>
    <rPh sb="86" eb="88">
      <t>チシキ</t>
    </rPh>
    <rPh sb="89" eb="91">
      <t>ヒツヨウ</t>
    </rPh>
    <rPh sb="94" eb="96">
      <t>バアイ</t>
    </rPh>
    <phoneticPr fontId="1"/>
  </si>
  <si>
    <t>単年度工事の場合、レンタルにより機器を調達すると費用対効果が高い場合が多いです。</t>
    <rPh sb="0" eb="3">
      <t>タンネンド</t>
    </rPh>
    <rPh sb="3" eb="5">
      <t>コウジ</t>
    </rPh>
    <rPh sb="6" eb="8">
      <t>バアイ</t>
    </rPh>
    <rPh sb="16" eb="18">
      <t>キキ</t>
    </rPh>
    <rPh sb="19" eb="21">
      <t>チョウタツ</t>
    </rPh>
    <rPh sb="24" eb="29">
      <t>ヒヨウタイコウカ</t>
    </rPh>
    <rPh sb="30" eb="31">
      <t>タカ</t>
    </rPh>
    <rPh sb="32" eb="34">
      <t>バアイ</t>
    </rPh>
    <rPh sb="35" eb="36">
      <t>オオ</t>
    </rPh>
    <phoneticPr fontId="1"/>
  </si>
  <si>
    <t>工事期間が複数年の場合、費用対効果を考慮して機器の調達方法をレンタルにする場合と購入する場合で比較すると望ましいです。</t>
    <rPh sb="0" eb="2">
      <t>コウジ</t>
    </rPh>
    <rPh sb="2" eb="4">
      <t>キカン</t>
    </rPh>
    <rPh sb="5" eb="7">
      <t>フクスウ</t>
    </rPh>
    <rPh sb="7" eb="8">
      <t>ネン</t>
    </rPh>
    <rPh sb="9" eb="11">
      <t>バアイ</t>
    </rPh>
    <rPh sb="12" eb="17">
      <t>ヒヨウタイコウカ</t>
    </rPh>
    <rPh sb="18" eb="20">
      <t>コウリョ</t>
    </rPh>
    <rPh sb="22" eb="24">
      <t>キキ</t>
    </rPh>
    <rPh sb="25" eb="27">
      <t>チョウタツ</t>
    </rPh>
    <rPh sb="27" eb="29">
      <t>ホウホウ</t>
    </rPh>
    <rPh sb="37" eb="39">
      <t>バアイ</t>
    </rPh>
    <rPh sb="40" eb="42">
      <t>コウニュウ</t>
    </rPh>
    <rPh sb="44" eb="46">
      <t>バアイ</t>
    </rPh>
    <rPh sb="47" eb="49">
      <t>ヒカク</t>
    </rPh>
    <rPh sb="52" eb="53">
      <t>ノゾ</t>
    </rPh>
    <phoneticPr fontId="1"/>
  </si>
  <si>
    <t>工事期間が長くなる場合、工事計画と照らし合わせた通信環境の構築、範囲が広くなることによる通信費増、配置の検討等、通信環境の計画・構築に専門知識が必要となる場合があります。</t>
    <rPh sb="0" eb="2">
      <t>コウジ</t>
    </rPh>
    <rPh sb="2" eb="4">
      <t>キカン</t>
    </rPh>
    <rPh sb="5" eb="6">
      <t>ナガ</t>
    </rPh>
    <rPh sb="9" eb="11">
      <t>バアイ</t>
    </rPh>
    <phoneticPr fontId="1"/>
  </si>
  <si>
    <t>ネットワークRTKによるICT施工の適用可能性</t>
  </si>
  <si>
    <t>ICT施工の実施に当たりネットワークRTKの適用が可能です。施工範囲をカバーする通信環境の構築を検討ください。</t>
    <rPh sb="3" eb="5">
      <t>セコウ</t>
    </rPh>
    <rPh sb="6" eb="8">
      <t>ジッシ</t>
    </rPh>
    <rPh sb="9" eb="10">
      <t>ア</t>
    </rPh>
    <rPh sb="22" eb="24">
      <t>テキヨウ</t>
    </rPh>
    <rPh sb="25" eb="27">
      <t>カノウ</t>
    </rPh>
    <rPh sb="30" eb="32">
      <t>セコウ</t>
    </rPh>
    <rPh sb="32" eb="34">
      <t>ハンイ</t>
    </rPh>
    <rPh sb="40" eb="42">
      <t>ツウシン</t>
    </rPh>
    <rPh sb="42" eb="44">
      <t>カンキョウ</t>
    </rPh>
    <rPh sb="45" eb="47">
      <t>コウチク</t>
    </rPh>
    <rPh sb="48" eb="50">
      <t>ケントウ</t>
    </rPh>
    <phoneticPr fontId="1"/>
  </si>
  <si>
    <t>植生の伐採等により上空開度を確保しGNSS衛星捕捉可能とすることでネットワークRTKの適用が可能です。地形条件の課題が解決できそうな場合、施工範囲をカバーする通信環境の構築を検討ください。</t>
    <rPh sb="0" eb="2">
      <t>ショクセイ</t>
    </rPh>
    <rPh sb="3" eb="5">
      <t>バッサイ</t>
    </rPh>
    <rPh sb="5" eb="6">
      <t>トウ</t>
    </rPh>
    <rPh sb="9" eb="11">
      <t>ジョウクウ</t>
    </rPh>
    <rPh sb="11" eb="13">
      <t>カイド</t>
    </rPh>
    <rPh sb="14" eb="16">
      <t>カクホ</t>
    </rPh>
    <rPh sb="21" eb="23">
      <t>エイセイ</t>
    </rPh>
    <rPh sb="23" eb="25">
      <t>ホソク</t>
    </rPh>
    <rPh sb="25" eb="27">
      <t>カノウ</t>
    </rPh>
    <rPh sb="43" eb="45">
      <t>テキヨウ</t>
    </rPh>
    <rPh sb="46" eb="48">
      <t>カノウ</t>
    </rPh>
    <rPh sb="51" eb="53">
      <t>チケイ</t>
    </rPh>
    <rPh sb="53" eb="55">
      <t>ジョウケン</t>
    </rPh>
    <rPh sb="56" eb="58">
      <t>カダイ</t>
    </rPh>
    <rPh sb="59" eb="61">
      <t>カイケツ</t>
    </rPh>
    <rPh sb="66" eb="68">
      <t>バアイ</t>
    </rPh>
    <rPh sb="69" eb="71">
      <t>セコウ</t>
    </rPh>
    <rPh sb="71" eb="73">
      <t>ハンイ</t>
    </rPh>
    <rPh sb="79" eb="81">
      <t>ツウシン</t>
    </rPh>
    <rPh sb="81" eb="83">
      <t>カンキョウ</t>
    </rPh>
    <rPh sb="84" eb="86">
      <t>コウチク</t>
    </rPh>
    <rPh sb="87" eb="89">
      <t>ケントウ</t>
    </rPh>
    <phoneticPr fontId="1"/>
  </si>
  <si>
    <t>地形・植生による支障によりネットワークRTKによるICT施工の実現性は低いため、TSを用いたローカル座標でのICT施工を検討ください。</t>
    <rPh sb="0" eb="2">
      <t>チケイ</t>
    </rPh>
    <rPh sb="3" eb="5">
      <t>ショクセイ</t>
    </rPh>
    <rPh sb="8" eb="10">
      <t>シショウ</t>
    </rPh>
    <rPh sb="28" eb="30">
      <t>セコウ</t>
    </rPh>
    <rPh sb="31" eb="34">
      <t>ジツゲンセイ</t>
    </rPh>
    <rPh sb="35" eb="36">
      <t>ヒク</t>
    </rPh>
    <rPh sb="43" eb="44">
      <t>モチ</t>
    </rPh>
    <rPh sb="50" eb="52">
      <t>ザヒョウ</t>
    </rPh>
    <rPh sb="57" eb="59">
      <t>セコウ</t>
    </rPh>
    <rPh sb="60" eb="62">
      <t>ケントウ</t>
    </rPh>
    <phoneticPr fontId="1"/>
  </si>
  <si>
    <t>検討対象外</t>
    <rPh sb="0" eb="2">
      <t>ケントウ</t>
    </rPh>
    <rPh sb="2" eb="5">
      <t>タイショウガイ</t>
    </rPh>
    <phoneticPr fontId="1"/>
  </si>
  <si>
    <t>ICT施工実施対象外のため、ネットワークRTKの実現可能性は検討不要です。</t>
    <rPh sb="3" eb="5">
      <t>セコウ</t>
    </rPh>
    <rPh sb="5" eb="7">
      <t>ジッシ</t>
    </rPh>
    <rPh sb="7" eb="10">
      <t>タイショウガイ</t>
    </rPh>
    <rPh sb="24" eb="26">
      <t>ジツゲン</t>
    </rPh>
    <rPh sb="26" eb="29">
      <t>カノウセイ</t>
    </rPh>
    <rPh sb="30" eb="32">
      <t>ケントウ</t>
    </rPh>
    <rPh sb="32" eb="34">
      <t>フヨウ</t>
    </rPh>
    <phoneticPr fontId="1"/>
  </si>
  <si>
    <t>通信環境の調達方針</t>
  </si>
  <si>
    <t>購入</t>
    <rPh sb="0" eb="2">
      <t>コウニュウ</t>
    </rPh>
    <phoneticPr fontId="1"/>
  </si>
  <si>
    <t>複数年工事で通信環境を利用する場合、通信機器を購入したほうが費用対効果が高い場合があります。</t>
    <rPh sb="0" eb="2">
      <t>フクスウ</t>
    </rPh>
    <rPh sb="2" eb="3">
      <t>ネン</t>
    </rPh>
    <rPh sb="3" eb="5">
      <t>コウジ</t>
    </rPh>
    <rPh sb="6" eb="8">
      <t>ツウシン</t>
    </rPh>
    <rPh sb="8" eb="10">
      <t>カンキョウ</t>
    </rPh>
    <rPh sb="11" eb="13">
      <t>リヨウ</t>
    </rPh>
    <rPh sb="15" eb="17">
      <t>バアイ</t>
    </rPh>
    <rPh sb="18" eb="20">
      <t>ツウシン</t>
    </rPh>
    <rPh sb="20" eb="22">
      <t>キキ</t>
    </rPh>
    <rPh sb="23" eb="25">
      <t>コウニュウ</t>
    </rPh>
    <rPh sb="30" eb="35">
      <t>ヒヨウタイコウカ</t>
    </rPh>
    <rPh sb="36" eb="37">
      <t>タカ</t>
    </rPh>
    <rPh sb="38" eb="40">
      <t>バアイ</t>
    </rPh>
    <phoneticPr fontId="1"/>
  </si>
  <si>
    <t>レンタル</t>
    <phoneticPr fontId="1"/>
  </si>
  <si>
    <t>単年度工事の場合、通信機器をレンタルしたほうが費用対効果が高い場合があります。</t>
    <rPh sb="0" eb="3">
      <t>タンネンド</t>
    </rPh>
    <rPh sb="3" eb="5">
      <t>コウジ</t>
    </rPh>
    <rPh sb="6" eb="8">
      <t>バアイ</t>
    </rPh>
    <rPh sb="9" eb="11">
      <t>ツウシン</t>
    </rPh>
    <rPh sb="11" eb="13">
      <t>キキ</t>
    </rPh>
    <rPh sb="23" eb="28">
      <t>ヒヨウタイコウカ</t>
    </rPh>
    <rPh sb="29" eb="30">
      <t>タカ</t>
    </rPh>
    <rPh sb="31" eb="33">
      <t>バアイ</t>
    </rPh>
    <phoneticPr fontId="1"/>
  </si>
  <si>
    <t>施工現場にて上空開度が得られ衛星捕捉可能なため、RTK-GNSSによるICT施工を実施できる可能性があります。</t>
    <rPh sb="38" eb="40">
      <t>セコウ</t>
    </rPh>
    <rPh sb="41" eb="43">
      <t>ジッシ</t>
    </rPh>
    <rPh sb="46" eb="49">
      <t>カノウセイ</t>
    </rPh>
    <phoneticPr fontId="1"/>
  </si>
  <si>
    <t>ネットワークRTKによるICT施工を実施できる可能性があります。</t>
    <rPh sb="18" eb="20">
      <t>ジッシ</t>
    </rPh>
    <rPh sb="23" eb="26">
      <t>カノウセイ</t>
    </rPh>
    <phoneticPr fontId="1"/>
  </si>
  <si>
    <t>チェックシート入力に基づく条件</t>
    <rPh sb="7" eb="9">
      <t>ニュウリョク</t>
    </rPh>
    <rPh sb="10" eb="11">
      <t>モト</t>
    </rPh>
    <rPh sb="13" eb="15">
      <t>ジョウケン</t>
    </rPh>
    <phoneticPr fontId="1"/>
  </si>
  <si>
    <t>判定結果</t>
    <rPh sb="0" eb="4">
      <t>ハンテイケッカ</t>
    </rPh>
    <phoneticPr fontId="1"/>
  </si>
  <si>
    <t>ICT施工ネットワークRTK</t>
    <rPh sb="3" eb="5">
      <t>セコウ</t>
    </rPh>
    <phoneticPr fontId="1"/>
  </si>
  <si>
    <t>スポット有無</t>
    <rPh sb="4" eb="6">
      <t>ウム</t>
    </rPh>
    <phoneticPr fontId="1"/>
  </si>
  <si>
    <t>所見1</t>
    <rPh sb="0" eb="2">
      <t>ショケン</t>
    </rPh>
    <phoneticPr fontId="1"/>
  </si>
  <si>
    <t>検討対象外</t>
  </si>
  <si>
    <t>スポット構築推奨</t>
    <rPh sb="4" eb="6">
      <t>コウチク</t>
    </rPh>
    <rPh sb="6" eb="8">
      <t>スイショウ</t>
    </rPh>
    <phoneticPr fontId="1"/>
  </si>
  <si>
    <t>休憩所・工事稼働箇所近傍でのスポットでの通信環境構築を検討ください。</t>
    <phoneticPr fontId="1"/>
  </si>
  <si>
    <t>不要</t>
  </si>
  <si>
    <t>新規構築不要</t>
    <rPh sb="0" eb="2">
      <t>シンキ</t>
    </rPh>
    <rPh sb="2" eb="4">
      <t>コウチク</t>
    </rPh>
    <rPh sb="4" eb="6">
      <t>フヨウ</t>
    </rPh>
    <phoneticPr fontId="1"/>
  </si>
  <si>
    <t>新規の通信環境構築は不要です。</t>
    <rPh sb="0" eb="2">
      <t>シンキ</t>
    </rPh>
    <rPh sb="3" eb="5">
      <t>ツウシン</t>
    </rPh>
    <rPh sb="5" eb="7">
      <t>カンキョウ</t>
    </rPh>
    <rPh sb="7" eb="9">
      <t>コウチク</t>
    </rPh>
    <rPh sb="10" eb="12">
      <t>フヨウ</t>
    </rPh>
    <phoneticPr fontId="1"/>
  </si>
  <si>
    <t>要検討</t>
  </si>
  <si>
    <t>適用性高</t>
  </si>
  <si>
    <t>全域構築検討</t>
    <rPh sb="0" eb="2">
      <t>ゼンイキ</t>
    </rPh>
    <rPh sb="2" eb="4">
      <t>コウチク</t>
    </rPh>
    <rPh sb="4" eb="6">
      <t>ケントウ</t>
    </rPh>
    <phoneticPr fontId="1"/>
  </si>
  <si>
    <t>ネットワークRTKの適用性が高く、施工範囲をカバーする通信環境の構築を検討ください。</t>
    <rPh sb="10" eb="13">
      <t>テキヨウセイ</t>
    </rPh>
    <rPh sb="14" eb="15">
      <t>タカ</t>
    </rPh>
    <rPh sb="17" eb="19">
      <t>セコウ</t>
    </rPh>
    <rPh sb="19" eb="21">
      <t>ハンイ</t>
    </rPh>
    <rPh sb="27" eb="29">
      <t>ツウシン</t>
    </rPh>
    <rPh sb="29" eb="31">
      <t>カンキョウ</t>
    </rPh>
    <rPh sb="32" eb="34">
      <t>コウチク</t>
    </rPh>
    <rPh sb="35" eb="37">
      <t>ケントウ</t>
    </rPh>
    <phoneticPr fontId="1"/>
  </si>
  <si>
    <t>適用性低</t>
  </si>
  <si>
    <t>携帯電話の通信速度・安定性が不十分な場合、休憩所・工事稼働箇所近傍でのスポットでの通信環境構築を検討ください。</t>
    <rPh sb="0" eb="2">
      <t>ケイタイ</t>
    </rPh>
    <rPh sb="2" eb="4">
      <t>デンワ</t>
    </rPh>
    <rPh sb="5" eb="7">
      <t>ツウシン</t>
    </rPh>
    <rPh sb="7" eb="9">
      <t>ソクド</t>
    </rPh>
    <rPh sb="10" eb="13">
      <t>アンテイセイ</t>
    </rPh>
    <rPh sb="14" eb="17">
      <t>フジュウブン</t>
    </rPh>
    <rPh sb="18" eb="20">
      <t>バアイ</t>
    </rPh>
    <phoneticPr fontId="1"/>
  </si>
  <si>
    <t>携帯電話の通信速度・安定性が不十分な場合、、休憩所・工事稼働箇所近傍でのスポットでの通信環境構築を検討ください。</t>
    <phoneticPr fontId="1"/>
  </si>
  <si>
    <t>ネットワークRTKの実施には安定した通信が必要です。携帯電話によるインターネット接続が安定しない場合、Starlinkを活用した施工範囲をカバーする通信環境の構築を検討ください。</t>
    <rPh sb="10" eb="12">
      <t>ジッシ</t>
    </rPh>
    <rPh sb="14" eb="16">
      <t>アンテイ</t>
    </rPh>
    <rPh sb="18" eb="20">
      <t>ツウシン</t>
    </rPh>
    <rPh sb="21" eb="23">
      <t>ヒツヨウ</t>
    </rPh>
    <rPh sb="60" eb="62">
      <t>カツヨウ</t>
    </rPh>
    <rPh sb="64" eb="66">
      <t>セコウ</t>
    </rPh>
    <rPh sb="66" eb="68">
      <t>ハンイ</t>
    </rPh>
    <rPh sb="74" eb="76">
      <t>ツウシン</t>
    </rPh>
    <rPh sb="76" eb="78">
      <t>カンキョウ</t>
    </rPh>
    <rPh sb="79" eb="81">
      <t>コウチク</t>
    </rPh>
    <rPh sb="82" eb="84">
      <t>ケントウ</t>
    </rPh>
    <phoneticPr fontId="1"/>
  </si>
  <si>
    <t>ネットワークRTKの実施には安定した通信が必要です。携帯電話によるインターネット接続が安定しない場合、Starlinkを活用した施工範囲をカバーする通信環境の構築を検討ください。</t>
    <rPh sb="10" eb="12">
      <t>ジッシ</t>
    </rPh>
    <rPh sb="14" eb="16">
      <t>アンテイ</t>
    </rPh>
    <rPh sb="18" eb="20">
      <t>ツウシン</t>
    </rPh>
    <rPh sb="21" eb="23">
      <t>ヒツヨウ</t>
    </rPh>
    <rPh sb="64" eb="66">
      <t>セコウ</t>
    </rPh>
    <rPh sb="66" eb="68">
      <t>ハンイ</t>
    </rPh>
    <rPh sb="74" eb="76">
      <t>ツウシン</t>
    </rPh>
    <rPh sb="76" eb="78">
      <t>カンキョウ</t>
    </rPh>
    <rPh sb="79" eb="81">
      <t>コウチク</t>
    </rPh>
    <rPh sb="82" eb="84">
      <t>ケントウ</t>
    </rPh>
    <phoneticPr fontId="1"/>
  </si>
  <si>
    <t>携帯電話の通信速度・安定性が不十分な場合、休憩所・工事稼働箇所近傍でのスポットでの通信環境構築を検討ください。</t>
    <phoneticPr fontId="1"/>
  </si>
  <si>
    <t>携帯電話によるインターネット接続を活用できるため、追加の通信環境構築は不要です。</t>
    <rPh sb="0" eb="2">
      <t>ケイタイ</t>
    </rPh>
    <rPh sb="2" eb="4">
      <t>デンワ</t>
    </rPh>
    <rPh sb="14" eb="16">
      <t>セツゾク</t>
    </rPh>
    <rPh sb="17" eb="19">
      <t>カツヨウ</t>
    </rPh>
    <rPh sb="25" eb="27">
      <t>ツイカ</t>
    </rPh>
    <rPh sb="28" eb="30">
      <t>ツウシン</t>
    </rPh>
    <rPh sb="30" eb="32">
      <t>カンキョウ</t>
    </rPh>
    <rPh sb="32" eb="34">
      <t>コウチク</t>
    </rPh>
    <rPh sb="35" eb="37">
      <t>フヨウ</t>
    </rPh>
    <phoneticPr fontId="1"/>
  </si>
  <si>
    <t>携帯電話によるインターネット接続を活用してネットワークRTKを実施ください。</t>
    <rPh sb="31" eb="33">
      <t>ジッシ</t>
    </rPh>
    <phoneticPr fontId="1"/>
  </si>
  <si>
    <t>チェックシート入力に基づく条件</t>
    <phoneticPr fontId="1"/>
  </si>
  <si>
    <t>構築範囲</t>
    <rPh sb="0" eb="2">
      <t>コウチク</t>
    </rPh>
    <rPh sb="2" eb="4">
      <t>ハンイ</t>
    </rPh>
    <phoneticPr fontId="1"/>
  </si>
  <si>
    <t>難易度高</t>
    <rPh sb="0" eb="3">
      <t>ナンイド</t>
    </rPh>
    <rPh sb="3" eb="4">
      <t>タカ</t>
    </rPh>
    <phoneticPr fontId="1"/>
  </si>
  <si>
    <t>施工範囲全域を対象に複数年工事において費用対効果の高い通信環境を構築する必要があり、計画・構築難易度は高いです。</t>
    <rPh sb="0" eb="2">
      <t>セコウ</t>
    </rPh>
    <rPh sb="2" eb="4">
      <t>ハンイ</t>
    </rPh>
    <rPh sb="4" eb="6">
      <t>ゼンイキ</t>
    </rPh>
    <rPh sb="7" eb="9">
      <t>タイショウ</t>
    </rPh>
    <rPh sb="10" eb="12">
      <t>フクスウ</t>
    </rPh>
    <rPh sb="12" eb="13">
      <t>ネン</t>
    </rPh>
    <rPh sb="13" eb="15">
      <t>コウジ</t>
    </rPh>
    <rPh sb="19" eb="24">
      <t>ヒヨウタイコウカ</t>
    </rPh>
    <rPh sb="25" eb="26">
      <t>タカ</t>
    </rPh>
    <rPh sb="27" eb="29">
      <t>ツウシン</t>
    </rPh>
    <rPh sb="29" eb="31">
      <t>カンキョウ</t>
    </rPh>
    <rPh sb="32" eb="34">
      <t>コウチク</t>
    </rPh>
    <rPh sb="36" eb="38">
      <t>ヒツヨウ</t>
    </rPh>
    <rPh sb="42" eb="44">
      <t>ケイカク</t>
    </rPh>
    <rPh sb="45" eb="47">
      <t>コウチク</t>
    </rPh>
    <rPh sb="47" eb="50">
      <t>ナンイド</t>
    </rPh>
    <rPh sb="51" eb="52">
      <t>タカ</t>
    </rPh>
    <phoneticPr fontId="1"/>
  </si>
  <si>
    <t>広い施工範囲全域を対象に複数年工事において費用対効果の高い通信環境を構築する必要があり、計画・構築難易度は高いです。</t>
    <rPh sb="0" eb="1">
      <t>ヒロ</t>
    </rPh>
    <rPh sb="2" eb="4">
      <t>セコウ</t>
    </rPh>
    <rPh sb="4" eb="6">
      <t>ハンイ</t>
    </rPh>
    <rPh sb="6" eb="8">
      <t>ゼンイキ</t>
    </rPh>
    <rPh sb="9" eb="11">
      <t>タイショウ</t>
    </rPh>
    <rPh sb="12" eb="14">
      <t>フクスウ</t>
    </rPh>
    <rPh sb="14" eb="15">
      <t>ネン</t>
    </rPh>
    <rPh sb="15" eb="17">
      <t>コウジ</t>
    </rPh>
    <rPh sb="21" eb="26">
      <t>ヒヨウタイコウカ</t>
    </rPh>
    <rPh sb="27" eb="28">
      <t>タカ</t>
    </rPh>
    <rPh sb="29" eb="31">
      <t>ツウシン</t>
    </rPh>
    <rPh sb="31" eb="33">
      <t>カンキョウ</t>
    </rPh>
    <rPh sb="34" eb="36">
      <t>コウチク</t>
    </rPh>
    <rPh sb="38" eb="40">
      <t>ヒツヨウ</t>
    </rPh>
    <rPh sb="44" eb="46">
      <t>ケイカク</t>
    </rPh>
    <rPh sb="47" eb="49">
      <t>コウチク</t>
    </rPh>
    <rPh sb="49" eb="52">
      <t>ナンイド</t>
    </rPh>
    <rPh sb="53" eb="54">
      <t>タカ</t>
    </rPh>
    <phoneticPr fontId="1"/>
  </si>
  <si>
    <t>可能</t>
    <rPh sb="0" eb="2">
      <t>カノウ</t>
    </rPh>
    <phoneticPr fontId="1"/>
  </si>
  <si>
    <t>比較的狭い施工範囲全域を対象に単年度利用する通信環境を構築する場合、計画・構築難易度はそれほど高くありません。</t>
    <rPh sb="0" eb="3">
      <t>ヒカクテキ</t>
    </rPh>
    <rPh sb="3" eb="4">
      <t>セマ</t>
    </rPh>
    <rPh sb="5" eb="7">
      <t>セコウ</t>
    </rPh>
    <rPh sb="7" eb="9">
      <t>ハンイ</t>
    </rPh>
    <rPh sb="9" eb="11">
      <t>ゼンイキ</t>
    </rPh>
    <rPh sb="12" eb="14">
      <t>タイショウ</t>
    </rPh>
    <rPh sb="15" eb="18">
      <t>タンネンド</t>
    </rPh>
    <rPh sb="18" eb="20">
      <t>リヨウ</t>
    </rPh>
    <rPh sb="22" eb="24">
      <t>ツウシン</t>
    </rPh>
    <rPh sb="24" eb="26">
      <t>カンキョウ</t>
    </rPh>
    <rPh sb="27" eb="29">
      <t>コウチク</t>
    </rPh>
    <rPh sb="31" eb="33">
      <t>バアイ</t>
    </rPh>
    <rPh sb="34" eb="36">
      <t>ケイカク</t>
    </rPh>
    <rPh sb="37" eb="39">
      <t>コウチク</t>
    </rPh>
    <rPh sb="39" eb="42">
      <t>ナンイド</t>
    </rPh>
    <rPh sb="47" eb="48">
      <t>タカ</t>
    </rPh>
    <phoneticPr fontId="1"/>
  </si>
  <si>
    <t>広い施工範囲全域を対象において費用対効果の高い通信環境を構築する必要があり、計画・構築難易度は高いです。</t>
    <rPh sb="0" eb="1">
      <t>ヒロ</t>
    </rPh>
    <rPh sb="2" eb="4">
      <t>セコウ</t>
    </rPh>
    <rPh sb="4" eb="6">
      <t>ハンイ</t>
    </rPh>
    <rPh sb="6" eb="8">
      <t>ゼンイキ</t>
    </rPh>
    <rPh sb="9" eb="11">
      <t>タイショウ</t>
    </rPh>
    <rPh sb="15" eb="20">
      <t>ヒヨウタイコウカ</t>
    </rPh>
    <rPh sb="21" eb="22">
      <t>タカ</t>
    </rPh>
    <rPh sb="23" eb="25">
      <t>ツウシン</t>
    </rPh>
    <rPh sb="25" eb="27">
      <t>カンキョウ</t>
    </rPh>
    <rPh sb="28" eb="30">
      <t>コウチク</t>
    </rPh>
    <rPh sb="32" eb="34">
      <t>ヒツヨウ</t>
    </rPh>
    <rPh sb="38" eb="40">
      <t>ケイカク</t>
    </rPh>
    <rPh sb="41" eb="43">
      <t>コウチク</t>
    </rPh>
    <rPh sb="43" eb="46">
      <t>ナンイド</t>
    </rPh>
    <rPh sb="47" eb="48">
      <t>タカ</t>
    </rPh>
    <phoneticPr fontId="1"/>
  </si>
  <si>
    <t>容易</t>
    <rPh sb="0" eb="2">
      <t>ヨウイ</t>
    </rPh>
    <phoneticPr fontId="1"/>
  </si>
  <si>
    <t>Starlink等を活用し、部分的に通信環境を構築することは比較的容易に実現できます。</t>
    <rPh sb="8" eb="9">
      <t>トウ</t>
    </rPh>
    <rPh sb="10" eb="12">
      <t>カツヨウ</t>
    </rPh>
    <rPh sb="14" eb="17">
      <t>ブブンテキ</t>
    </rPh>
    <rPh sb="18" eb="20">
      <t>ツウシン</t>
    </rPh>
    <rPh sb="20" eb="22">
      <t>カンキョウ</t>
    </rPh>
    <rPh sb="23" eb="25">
      <t>コウチク</t>
    </rPh>
    <rPh sb="30" eb="33">
      <t>ヒカクテキ</t>
    </rPh>
    <rPh sb="33" eb="35">
      <t>ヨウイ</t>
    </rPh>
    <rPh sb="36" eb="38">
      <t>ジツゲン</t>
    </rPh>
    <phoneticPr fontId="1"/>
  </si>
  <si>
    <t>新規の通信環境は構築不要です。</t>
    <rPh sb="0" eb="2">
      <t>シンキ</t>
    </rPh>
    <rPh sb="3" eb="5">
      <t>ツウシン</t>
    </rPh>
    <rPh sb="5" eb="7">
      <t>カンキョウ</t>
    </rPh>
    <rPh sb="8" eb="10">
      <t>コウチク</t>
    </rPh>
    <rPh sb="10" eb="12">
      <t>フヨウ</t>
    </rPh>
    <phoneticPr fontId="1"/>
  </si>
  <si>
    <t>判定結果</t>
    <phoneticPr fontId="1"/>
  </si>
  <si>
    <t>見通しがよく地形・植生による支障が小さいため、無線LANの適用性が高いです。</t>
    <rPh sb="0" eb="2">
      <t>ミトオ</t>
    </rPh>
    <rPh sb="6" eb="8">
      <t>チケイ</t>
    </rPh>
    <rPh sb="9" eb="11">
      <t>ショクセイ</t>
    </rPh>
    <rPh sb="14" eb="16">
      <t>シショウ</t>
    </rPh>
    <rPh sb="17" eb="18">
      <t>チイ</t>
    </rPh>
    <rPh sb="23" eb="25">
      <t>ムセン</t>
    </rPh>
    <rPh sb="29" eb="32">
      <t>テキヨウセイ</t>
    </rPh>
    <rPh sb="33" eb="34">
      <t>タカ</t>
    </rPh>
    <phoneticPr fontId="1"/>
  </si>
  <si>
    <t>植生の伐採により見通し確保が期待できる場合、無線LANの適用性が高いです。</t>
    <rPh sb="0" eb="2">
      <t>ショクセイ</t>
    </rPh>
    <rPh sb="3" eb="5">
      <t>バッサイ</t>
    </rPh>
    <rPh sb="8" eb="10">
      <t>ミトオ</t>
    </rPh>
    <rPh sb="11" eb="13">
      <t>カクホ</t>
    </rPh>
    <rPh sb="14" eb="16">
      <t>キタイ</t>
    </rPh>
    <rPh sb="19" eb="21">
      <t>バアイ</t>
    </rPh>
    <rPh sb="22" eb="24">
      <t>ムセン</t>
    </rPh>
    <rPh sb="28" eb="31">
      <t>テキヨウセイ</t>
    </rPh>
    <rPh sb="32" eb="33">
      <t>タカ</t>
    </rPh>
    <phoneticPr fontId="1"/>
  </si>
  <si>
    <t>適用性低</t>
    <rPh sb="0" eb="3">
      <t>テキヨウセイ</t>
    </rPh>
    <rPh sb="3" eb="4">
      <t>テイ</t>
    </rPh>
    <phoneticPr fontId="1"/>
  </si>
  <si>
    <t>見通し確保が難しく、無線LANの適用性が低いです。</t>
    <rPh sb="0" eb="2">
      <t>ミトオ</t>
    </rPh>
    <rPh sb="3" eb="5">
      <t>カクホ</t>
    </rPh>
    <rPh sb="6" eb="7">
      <t>ムズカ</t>
    </rPh>
    <rPh sb="10" eb="12">
      <t>ムセン</t>
    </rPh>
    <rPh sb="16" eb="19">
      <t>テキヨウセイ</t>
    </rPh>
    <rPh sb="20" eb="21">
      <t>ヒク</t>
    </rPh>
    <phoneticPr fontId="1"/>
  </si>
  <si>
    <t>施工現場にて上空開度が得られ衛星捕捉可能なため、RTKの実現可能性があります。</t>
    <rPh sb="0" eb="2">
      <t>セコウ</t>
    </rPh>
    <rPh sb="2" eb="4">
      <t>ゲンバ</t>
    </rPh>
    <rPh sb="6" eb="8">
      <t>ジョウクウ</t>
    </rPh>
    <rPh sb="8" eb="10">
      <t>カイド</t>
    </rPh>
    <rPh sb="11" eb="12">
      <t>エ</t>
    </rPh>
    <rPh sb="14" eb="16">
      <t>エイセイ</t>
    </rPh>
    <rPh sb="16" eb="18">
      <t>ホソク</t>
    </rPh>
    <rPh sb="18" eb="20">
      <t>カノウ</t>
    </rPh>
    <rPh sb="28" eb="30">
      <t>ジツゲン</t>
    </rPh>
    <rPh sb="30" eb="33">
      <t>カノウセイ</t>
    </rPh>
    <phoneticPr fontId="1"/>
  </si>
  <si>
    <t>上空開度が得にくい一方、植生の伐採により衛星捕捉可能となり、RTKを実現可能な場合があります。</t>
    <rPh sb="0" eb="2">
      <t>ジョウクウ</t>
    </rPh>
    <rPh sb="2" eb="4">
      <t>カイド</t>
    </rPh>
    <rPh sb="5" eb="6">
      <t>エ</t>
    </rPh>
    <rPh sb="9" eb="11">
      <t>イッポウ</t>
    </rPh>
    <rPh sb="12" eb="14">
      <t>ショクセイ</t>
    </rPh>
    <rPh sb="15" eb="17">
      <t>バッサイ</t>
    </rPh>
    <rPh sb="20" eb="22">
      <t>エイセイ</t>
    </rPh>
    <rPh sb="22" eb="24">
      <t>ホソク</t>
    </rPh>
    <rPh sb="24" eb="26">
      <t>カノウ</t>
    </rPh>
    <rPh sb="34" eb="36">
      <t>ジツゲン</t>
    </rPh>
    <rPh sb="36" eb="38">
      <t>カノウ</t>
    </rPh>
    <rPh sb="39" eb="41">
      <t>バアイ</t>
    </rPh>
    <phoneticPr fontId="1"/>
  </si>
  <si>
    <t>実現性低</t>
    <rPh sb="0" eb="3">
      <t>ジツゲンセイ</t>
    </rPh>
    <rPh sb="3" eb="4">
      <t>テイ</t>
    </rPh>
    <phoneticPr fontId="1"/>
  </si>
  <si>
    <t>上空開度が得られないため衛星の捕捉ができず、RTKの実現可能性が低いです。</t>
    <rPh sb="0" eb="2">
      <t>ジョウクウ</t>
    </rPh>
    <rPh sb="2" eb="4">
      <t>カイド</t>
    </rPh>
    <rPh sb="5" eb="6">
      <t>エ</t>
    </rPh>
    <rPh sb="12" eb="14">
      <t>エイセイ</t>
    </rPh>
    <rPh sb="15" eb="17">
      <t>ホソク</t>
    </rPh>
    <rPh sb="26" eb="28">
      <t>ジツゲン</t>
    </rPh>
    <rPh sb="28" eb="31">
      <t>カノウセイ</t>
    </rPh>
    <rPh sb="32" eb="33">
      <t>ヒク</t>
    </rPh>
    <phoneticPr fontId="1"/>
  </si>
  <si>
    <t>RTK適用性</t>
    <rPh sb="3" eb="6">
      <t>テキヨウセイ</t>
    </rPh>
    <phoneticPr fontId="1"/>
  </si>
  <si>
    <t>十分な上空開度により衛星捕捉情報を得られ、位置補正情報を得るためのネットワークを構築可能なことから、ネットワークRTKによるICT施工の実現可能性が高いです。</t>
    <rPh sb="0" eb="2">
      <t>ジュウブン</t>
    </rPh>
    <rPh sb="3" eb="5">
      <t>ジョウクウ</t>
    </rPh>
    <rPh sb="5" eb="7">
      <t>カイド</t>
    </rPh>
    <rPh sb="10" eb="12">
      <t>エイセイ</t>
    </rPh>
    <rPh sb="12" eb="14">
      <t>ホソク</t>
    </rPh>
    <rPh sb="14" eb="16">
      <t>ジョウホウ</t>
    </rPh>
    <rPh sb="17" eb="18">
      <t>エ</t>
    </rPh>
    <rPh sb="21" eb="23">
      <t>イチ</t>
    </rPh>
    <rPh sb="23" eb="25">
      <t>ホセイ</t>
    </rPh>
    <rPh sb="25" eb="27">
      <t>ジョウホウ</t>
    </rPh>
    <rPh sb="28" eb="29">
      <t>エ</t>
    </rPh>
    <rPh sb="40" eb="42">
      <t>コウチク</t>
    </rPh>
    <rPh sb="42" eb="44">
      <t>カノウ</t>
    </rPh>
    <rPh sb="74" eb="75">
      <t>タカ</t>
    </rPh>
    <phoneticPr fontId="1"/>
  </si>
  <si>
    <t>適用性低</t>
    <rPh sb="0" eb="3">
      <t>テキヨウセイ</t>
    </rPh>
    <rPh sb="3" eb="4">
      <t>ヒク</t>
    </rPh>
    <phoneticPr fontId="1"/>
  </si>
  <si>
    <t>上空開度が得られる一方で、位置補正情報を得るためのネットワークを構築することが難しいため、ネットワークRTKによるICT施工の実現可能性が低いです。</t>
    <rPh sb="0" eb="2">
      <t>ジョウクウ</t>
    </rPh>
    <rPh sb="2" eb="4">
      <t>カイド</t>
    </rPh>
    <rPh sb="5" eb="6">
      <t>エ</t>
    </rPh>
    <rPh sb="9" eb="11">
      <t>イッポウ</t>
    </rPh>
    <rPh sb="13" eb="15">
      <t>イチ</t>
    </rPh>
    <rPh sb="15" eb="17">
      <t>ホセイ</t>
    </rPh>
    <rPh sb="17" eb="19">
      <t>ジョウホウ</t>
    </rPh>
    <rPh sb="20" eb="21">
      <t>エ</t>
    </rPh>
    <rPh sb="32" eb="34">
      <t>コウチク</t>
    </rPh>
    <rPh sb="39" eb="40">
      <t>ムズカ</t>
    </rPh>
    <phoneticPr fontId="1"/>
  </si>
  <si>
    <t>ICT施工を実施しないため検討対象外です。</t>
    <rPh sb="3" eb="5">
      <t>セコウ</t>
    </rPh>
    <rPh sb="6" eb="8">
      <t>ジッシ</t>
    </rPh>
    <rPh sb="13" eb="15">
      <t>ケントウ</t>
    </rPh>
    <rPh sb="15" eb="18">
      <t>タイショウガイ</t>
    </rPh>
    <phoneticPr fontId="1"/>
  </si>
  <si>
    <t>　</t>
    <phoneticPr fontId="1"/>
  </si>
  <si>
    <t>上空開度が得られずGNSS衛星が捕捉できないためネットワークRTKによるICT施工の実現可能性が低いです。</t>
    <rPh sb="0" eb="2">
      <t>ジョウクウ</t>
    </rPh>
    <rPh sb="2" eb="4">
      <t>カイド</t>
    </rPh>
    <rPh sb="5" eb="6">
      <t>エ</t>
    </rPh>
    <rPh sb="13" eb="15">
      <t>エイセイ</t>
    </rPh>
    <rPh sb="16" eb="18">
      <t>ホソク</t>
    </rPh>
    <rPh sb="39" eb="41">
      <t>セコウ</t>
    </rPh>
    <rPh sb="42" eb="44">
      <t>ジツゲン</t>
    </rPh>
    <rPh sb="44" eb="47">
      <t>カノウセイ</t>
    </rPh>
    <rPh sb="48" eb="49">
      <t>ヒク</t>
    </rPh>
    <phoneticPr fontId="1"/>
  </si>
  <si>
    <t>高</t>
    <rPh sb="0" eb="1">
      <t>コウ</t>
    </rPh>
    <phoneticPr fontId="1"/>
  </si>
  <si>
    <t>Starlinkにより100Mbps程度の高速回線を安定して利用可能です。</t>
    <rPh sb="18" eb="20">
      <t>テイド</t>
    </rPh>
    <rPh sb="21" eb="23">
      <t>コウソク</t>
    </rPh>
    <rPh sb="23" eb="25">
      <t>カイセン</t>
    </rPh>
    <rPh sb="26" eb="28">
      <t>アンテイ</t>
    </rPh>
    <rPh sb="30" eb="32">
      <t>リヨウ</t>
    </rPh>
    <rPh sb="32" eb="34">
      <t>カノウ</t>
    </rPh>
    <phoneticPr fontId="1"/>
  </si>
  <si>
    <t>4G/5G</t>
    <phoneticPr fontId="1"/>
  </si>
  <si>
    <t>携帯電話により高速回線を利用ください。実施するDXの要件により高速回線が必要な場合、5G提供エリアか確認の上、必要によりStarlinkでの構築を検討ください。</t>
    <rPh sb="0" eb="2">
      <t>ケイタイ</t>
    </rPh>
    <rPh sb="2" eb="4">
      <t>デンワ</t>
    </rPh>
    <rPh sb="7" eb="9">
      <t>コウソク</t>
    </rPh>
    <rPh sb="9" eb="11">
      <t>カイセン</t>
    </rPh>
    <rPh sb="12" eb="14">
      <t>リヨウ</t>
    </rPh>
    <rPh sb="19" eb="21">
      <t>ジッシ</t>
    </rPh>
    <rPh sb="26" eb="28">
      <t>ヨウケン</t>
    </rPh>
    <rPh sb="31" eb="33">
      <t>コウソク</t>
    </rPh>
    <rPh sb="33" eb="35">
      <t>カイセン</t>
    </rPh>
    <rPh sb="36" eb="38">
      <t>ヒツヨウ</t>
    </rPh>
    <rPh sb="39" eb="41">
      <t>バアイ</t>
    </rPh>
    <rPh sb="44" eb="46">
      <t>テイキョウ</t>
    </rPh>
    <rPh sb="50" eb="52">
      <t>カクニン</t>
    </rPh>
    <rPh sb="53" eb="54">
      <t>ウエ</t>
    </rPh>
    <rPh sb="55" eb="57">
      <t>ヒツヨウ</t>
    </rPh>
    <rPh sb="70" eb="72">
      <t>コウチク</t>
    </rPh>
    <rPh sb="73" eb="75">
      <t>ケントウ</t>
    </rPh>
    <phoneticPr fontId="1"/>
  </si>
  <si>
    <t>携帯電話の電波が不安定な場合、実施するDXに影響があるため、Starlinkにより100Mbps程度の高速回線を構築することを推奨します。</t>
    <rPh sb="0" eb="2">
      <t>ケイタイ</t>
    </rPh>
    <rPh sb="2" eb="4">
      <t>デンワ</t>
    </rPh>
    <rPh sb="5" eb="7">
      <t>デンパ</t>
    </rPh>
    <rPh sb="8" eb="11">
      <t>フアンテイ</t>
    </rPh>
    <rPh sb="12" eb="14">
      <t>バアイ</t>
    </rPh>
    <rPh sb="15" eb="17">
      <t>ジッシ</t>
    </rPh>
    <rPh sb="22" eb="24">
      <t>エイキョウ</t>
    </rPh>
    <rPh sb="56" eb="58">
      <t>コウチク</t>
    </rPh>
    <rPh sb="63" eb="65">
      <t>スイショウ</t>
    </rPh>
    <phoneticPr fontId="1"/>
  </si>
  <si>
    <t>4G</t>
    <phoneticPr fontId="1"/>
  </si>
  <si>
    <t>携帯電話によりインターネット接続環境を構築ください。</t>
    <rPh sb="0" eb="2">
      <t>ケイタイ</t>
    </rPh>
    <rPh sb="2" eb="4">
      <t>デンワ</t>
    </rPh>
    <rPh sb="14" eb="16">
      <t>セツゾク</t>
    </rPh>
    <rPh sb="16" eb="18">
      <t>カンキョウ</t>
    </rPh>
    <phoneticPr fontId="1"/>
  </si>
  <si>
    <t>携帯電話圏外につき、Starlinkにより通信環境を構築ください。</t>
    <rPh sb="0" eb="2">
      <t>ケイタイ</t>
    </rPh>
    <rPh sb="2" eb="4">
      <t>デンワ</t>
    </rPh>
    <rPh sb="4" eb="6">
      <t>ケンガイ</t>
    </rPh>
    <rPh sb="21" eb="23">
      <t>ツウシン</t>
    </rPh>
    <rPh sb="23" eb="25">
      <t>カンキョウ</t>
    </rPh>
    <rPh sb="26" eb="28">
      <t>コウチク</t>
    </rPh>
    <phoneticPr fontId="1"/>
  </si>
  <si>
    <t>携帯電話圏外につき、Starlinkにより通信環境を構築し、緊急連絡時に利用するなど安全性の向上をご検討ください。</t>
    <rPh sb="0" eb="2">
      <t>ケイタイ</t>
    </rPh>
    <rPh sb="2" eb="4">
      <t>デンワ</t>
    </rPh>
    <rPh sb="4" eb="6">
      <t>ケンガイ</t>
    </rPh>
    <rPh sb="21" eb="23">
      <t>ツウシン</t>
    </rPh>
    <rPh sb="23" eb="25">
      <t>カンキョウ</t>
    </rPh>
    <rPh sb="26" eb="28">
      <t>コウチク</t>
    </rPh>
    <rPh sb="30" eb="32">
      <t>キンキュウ</t>
    </rPh>
    <rPh sb="32" eb="34">
      <t>レンラク</t>
    </rPh>
    <rPh sb="34" eb="35">
      <t>ジ</t>
    </rPh>
    <rPh sb="36" eb="38">
      <t>リヨウ</t>
    </rPh>
    <rPh sb="50" eb="52">
      <t>ケントウ</t>
    </rPh>
    <phoneticPr fontId="1"/>
  </si>
  <si>
    <t>必要</t>
    <phoneticPr fontId="1"/>
  </si>
  <si>
    <t>専門家による検討推奨</t>
  </si>
  <si>
    <t>通信環境の構築には専門的な知識が必要な可能性が高いため、専門業者に費用対効果の評価、設計・構築を依頼することを検討ください。</t>
    <rPh sb="0" eb="2">
      <t>ツウシン</t>
    </rPh>
    <rPh sb="2" eb="4">
      <t>カンキョウ</t>
    </rPh>
    <rPh sb="5" eb="7">
      <t>コウチク</t>
    </rPh>
    <rPh sb="9" eb="12">
      <t>センモンテキ</t>
    </rPh>
    <rPh sb="13" eb="15">
      <t>チシキ</t>
    </rPh>
    <rPh sb="16" eb="18">
      <t>ヒツヨウ</t>
    </rPh>
    <rPh sb="19" eb="22">
      <t>カノウセイ</t>
    </rPh>
    <rPh sb="23" eb="24">
      <t>タカ</t>
    </rPh>
    <rPh sb="28" eb="30">
      <t>センモン</t>
    </rPh>
    <rPh sb="30" eb="32">
      <t>ギョウシャ</t>
    </rPh>
    <rPh sb="33" eb="38">
      <t>ヒヨウタイコウカ</t>
    </rPh>
    <rPh sb="39" eb="41">
      <t>ヒョウカ</t>
    </rPh>
    <rPh sb="42" eb="44">
      <t>セッケイ</t>
    </rPh>
    <rPh sb="45" eb="47">
      <t>コウチク</t>
    </rPh>
    <rPh sb="55" eb="57">
      <t>ケントウ</t>
    </rPh>
    <phoneticPr fontId="1"/>
  </si>
  <si>
    <t>既存の携帯電話網を利用できるため、新規の通信環境構築は不要です。</t>
    <rPh sb="0" eb="2">
      <t>キゾン</t>
    </rPh>
    <rPh sb="3" eb="5">
      <t>ケイタイ</t>
    </rPh>
    <rPh sb="5" eb="7">
      <t>デンワ</t>
    </rPh>
    <rPh sb="7" eb="8">
      <t>モウ</t>
    </rPh>
    <rPh sb="9" eb="11">
      <t>リヨウ</t>
    </rPh>
    <rPh sb="17" eb="19">
      <t>シンキ</t>
    </rPh>
    <rPh sb="20" eb="22">
      <t>ツウシン</t>
    </rPh>
    <rPh sb="22" eb="24">
      <t>カンキョウ</t>
    </rPh>
    <rPh sb="24" eb="26">
      <t>コウチク</t>
    </rPh>
    <rPh sb="27" eb="29">
      <t>フヨウ</t>
    </rPh>
    <phoneticPr fontId="1"/>
  </si>
  <si>
    <t>マニュアル参考での構築推奨</t>
    <rPh sb="5" eb="7">
      <t>サンコウ</t>
    </rPh>
    <rPh sb="9" eb="11">
      <t>コウチク</t>
    </rPh>
    <rPh sb="11" eb="13">
      <t>スイショウ</t>
    </rPh>
    <phoneticPr fontId="1"/>
  </si>
  <si>
    <t>通信を必要とするDXを実施しない場合、新規の通信環境構築は不要です。ただし、携帯電話圏外の場合、通信回線がないと緊急連絡に時間を要する場合があります。飯豊山系砂防事務所にご相談の上、「DX実施のための通信環境運用マニュアル」を参考に、安全性向上の観点からStarlinkの構築等ご検討ください。</t>
    <rPh sb="0" eb="2">
      <t>ツウシン</t>
    </rPh>
    <rPh sb="3" eb="5">
      <t>ヒツヨウ</t>
    </rPh>
    <rPh sb="11" eb="13">
      <t>ジッシ</t>
    </rPh>
    <rPh sb="16" eb="18">
      <t>バアイ</t>
    </rPh>
    <rPh sb="19" eb="21">
      <t>シンキ</t>
    </rPh>
    <rPh sb="22" eb="24">
      <t>ツウシン</t>
    </rPh>
    <rPh sb="24" eb="26">
      <t>カンキョウ</t>
    </rPh>
    <rPh sb="26" eb="28">
      <t>コウチク</t>
    </rPh>
    <rPh sb="29" eb="31">
      <t>フヨウ</t>
    </rPh>
    <rPh sb="38" eb="40">
      <t>ケイタイ</t>
    </rPh>
    <rPh sb="40" eb="42">
      <t>デンワ</t>
    </rPh>
    <rPh sb="42" eb="44">
      <t>ケンガイ</t>
    </rPh>
    <rPh sb="45" eb="47">
      <t>バアイ</t>
    </rPh>
    <rPh sb="48" eb="50">
      <t>ツウシン</t>
    </rPh>
    <rPh sb="50" eb="52">
      <t>カイセン</t>
    </rPh>
    <rPh sb="56" eb="58">
      <t>キンキュウ</t>
    </rPh>
    <rPh sb="58" eb="60">
      <t>レンラク</t>
    </rPh>
    <rPh sb="61" eb="63">
      <t>ジカン</t>
    </rPh>
    <rPh sb="64" eb="65">
      <t>ヨウ</t>
    </rPh>
    <rPh sb="67" eb="69">
      <t>バアイ</t>
    </rPh>
    <phoneticPr fontId="1"/>
  </si>
  <si>
    <t>既存の携帯電話による通信環境を利用できます。通信速度・安定性等に問題がない場合追加の通信環境構築は不要です。</t>
    <rPh sb="0" eb="2">
      <t>キゾン</t>
    </rPh>
    <rPh sb="3" eb="5">
      <t>ケイタイ</t>
    </rPh>
    <rPh sb="5" eb="7">
      <t>デンワ</t>
    </rPh>
    <rPh sb="10" eb="12">
      <t>ツウシン</t>
    </rPh>
    <rPh sb="12" eb="14">
      <t>カンキョウ</t>
    </rPh>
    <rPh sb="15" eb="17">
      <t>リヨウ</t>
    </rPh>
    <rPh sb="22" eb="24">
      <t>ツウシン</t>
    </rPh>
    <rPh sb="24" eb="26">
      <t>ソクド</t>
    </rPh>
    <rPh sb="27" eb="30">
      <t>アンテイセイ</t>
    </rPh>
    <rPh sb="30" eb="31">
      <t>トウ</t>
    </rPh>
    <rPh sb="32" eb="34">
      <t>モンダイ</t>
    </rPh>
    <rPh sb="37" eb="39">
      <t>バアイ</t>
    </rPh>
    <rPh sb="39" eb="41">
      <t>ツイカ</t>
    </rPh>
    <rPh sb="42" eb="44">
      <t>ツウシン</t>
    </rPh>
    <rPh sb="44" eb="46">
      <t>カンキョウ</t>
    </rPh>
    <rPh sb="46" eb="48">
      <t>コウチク</t>
    </rPh>
    <rPh sb="49" eb="51">
      <t>フヨウ</t>
    </rPh>
    <phoneticPr fontId="1"/>
  </si>
  <si>
    <t>飯豊山系砂防事務所にご相談の上、「DX実施のための通信環境運用マニュアル」を参考に通信環境の構築をご検討ください。</t>
    <rPh sb="0" eb="9">
      <t>イイデサンケイサボウジムショ</t>
    </rPh>
    <rPh sb="11" eb="13">
      <t>ソウダン</t>
    </rPh>
    <rPh sb="14" eb="15">
      <t>ウエ</t>
    </rPh>
    <rPh sb="38" eb="40">
      <t>サンコウ</t>
    </rPh>
    <rPh sb="41" eb="43">
      <t>ツウシン</t>
    </rPh>
    <rPh sb="43" eb="45">
      <t>カンキョウ</t>
    </rPh>
    <rPh sb="46" eb="48">
      <t>コウチク</t>
    </rPh>
    <rPh sb="50" eb="52">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</si>
</sst>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b/>
      <sz val="12"/>
      <color theme="1"/>
      <name val="游ゴシック"/>
      <family val="2"/>
      <scheme val="minor"/>
    </font>
    <font>
      <sz val="12"/>
      <color theme="1"/>
      <name val="游ゴシック"/>
      <family val="2"/>
      <charset val="128"/>
      <scheme val="minor"/>
    </font>
    <font>
      <b/>
      <sz val="12"/>
      <color theme="1"/>
      <name val="游ゴシック"/>
      <family val="2"/>
      <charset val="128"/>
      <scheme val="minor"/>
    </font>
    <font>
      <b/>
      <sz val="14"/>
      <color theme="1"/>
      <name val="游ゴシック"/>
      <family val="2"/>
      <charset val="128"/>
      <scheme val="minor"/>
    </font>
    <font>
      <sz val="14"/>
      <color theme="1"/>
      <name val="游ゴシック"/>
      <family val="2"/>
      <scheme val="minor"/>
    </font>
    <font>
      <b/>
      <sz val="14"/>
      <color theme="1"/>
      <name val="游ゴシック"/>
      <family val="2"/>
      <scheme val="minor"/>
    </font>
    <font>
      <b/>
      <sz val="16"/>
      <color theme="1"/>
      <name val="游ゴシック"/>
      <family val="2"/>
      <scheme val="minor"/>
    </font>
    <font>
      <sz val="16"/>
      <color theme="1"/>
      <name val="游ゴシック"/>
      <family val="2"/>
      <scheme val="minor"/>
    </font>
    <font>
      <sz val="14"/>
      <color theme="1"/>
      <name val="游ゴシック"/>
      <family val="2"/>
      <charset val="128"/>
      <scheme val="minor"/>
    </font>
    <font>
      <b/>
      <sz val="12"/>
      <color theme="0"/>
      <name val="游ゴシック"/>
      <family val="2"/>
      <scheme val="minor"/>
    </font>
    <font>
      <sz val="12"/>
      <color theme="1"/>
      <name val="游ゴシック"/>
      <family val="2"/>
      <scheme val="minor"/>
    </font>
    <font>
      <b/>
      <sz val="18"/>
      <color theme="1"/>
      <name val="游ゴシック"/>
      <family val="2"/>
      <scheme val="minor"/>
    </font>
    <font>
      <b/>
      <sz val="11"/>
      <color theme="0"/>
      <name val="游ゴシック"/>
      <family val="2"/>
      <charset val="128"/>
      <scheme val="minor"/>
    </font>
    <font>
      <b/>
      <sz val="11"/>
      <color theme="0"/>
      <name val="游ゴシック"/>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theme="3" tint="0.89999084444715716"/>
        <bgColor indexed="64"/>
      </patternFill>
    </fill>
  </fills>
  <borders count="48">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hair">
        <color auto="1"/>
      </left>
      <right/>
      <top style="thin">
        <color auto="1"/>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theme="0"/>
      </left>
      <right style="hair">
        <color theme="0"/>
      </right>
      <top style="hair">
        <color theme="0"/>
      </top>
      <bottom style="thin">
        <color indexed="64"/>
      </bottom>
      <diagonal/>
    </border>
    <border>
      <left style="thin">
        <color indexed="64"/>
      </left>
      <right style="hair">
        <color theme="0"/>
      </right>
      <top style="thin">
        <color indexed="64"/>
      </top>
      <bottom style="hair">
        <color theme="0"/>
      </bottom>
      <diagonal/>
    </border>
    <border>
      <left style="hair">
        <color theme="0"/>
      </left>
      <right style="hair">
        <color theme="0"/>
      </right>
      <top style="thin">
        <color indexed="64"/>
      </top>
      <bottom style="hair">
        <color theme="0"/>
      </bottom>
      <diagonal/>
    </border>
    <border>
      <left style="hair">
        <color theme="0"/>
      </left>
      <right style="thin">
        <color indexed="64"/>
      </right>
      <top style="thin">
        <color indexed="64"/>
      </top>
      <bottom style="hair">
        <color theme="0"/>
      </bottom>
      <diagonal/>
    </border>
    <border>
      <left style="thin">
        <color indexed="64"/>
      </left>
      <right style="hair">
        <color theme="0"/>
      </right>
      <top style="hair">
        <color theme="0"/>
      </top>
      <bottom style="thin">
        <color indexed="64"/>
      </bottom>
      <diagonal/>
    </border>
    <border>
      <left style="hair">
        <color theme="0"/>
      </left>
      <right style="thin">
        <color indexed="64"/>
      </right>
      <top style="hair">
        <color theme="0"/>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thin">
        <color auto="1"/>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style="thin">
        <color auto="1"/>
      </left>
      <right/>
      <top style="thin">
        <color auto="1"/>
      </top>
      <bottom style="thin">
        <color indexed="64"/>
      </bottom>
      <diagonal/>
    </border>
  </borders>
  <cellStyleXfs count="1">
    <xf numFmtId="0" fontId="0" fillId="0" borderId="0">
      <alignment vertical="center"/>
    </xf>
  </cellStyleXfs>
  <cellXfs count="185">
    <xf numFmtId="0" fontId="0" fillId="0" borderId="0" xfId="0">
      <alignment vertical="center"/>
    </xf>
    <xf numFmtId="0" fontId="0" fillId="0" borderId="0" xfId="0" applyAlignment="1">
      <alignment horizontal="right" vertical="center"/>
    </xf>
    <xf numFmtId="0" fontId="0" fillId="0" borderId="0" xfId="0" applyAlignment="1">
      <alignment vertical="center"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8" fillId="0" borderId="0" xfId="0" applyFont="1">
      <alignment vertical="center"/>
    </xf>
    <xf numFmtId="0" fontId="0" fillId="0" borderId="17" xfId="0" applyBorder="1">
      <alignment vertical="center"/>
    </xf>
    <xf numFmtId="0" fontId="9" fillId="0" borderId="0" xfId="0" applyFont="1">
      <alignment vertical="center"/>
    </xf>
    <xf numFmtId="0" fontId="7" fillId="0" borderId="0" xfId="0"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horizontal="righ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9" fillId="0" borderId="21" xfId="0" applyFont="1" applyBorder="1">
      <alignment vertical="center"/>
    </xf>
    <xf numFmtId="0" fontId="7" fillId="0" borderId="21" xfId="0" applyFont="1" applyBorder="1" applyAlignment="1">
      <alignment horizontal="right" vertical="center"/>
    </xf>
    <xf numFmtId="0" fontId="0" fillId="0" borderId="21" xfId="0" applyBorder="1">
      <alignment vertical="center"/>
    </xf>
    <xf numFmtId="0" fontId="3" fillId="0" borderId="21" xfId="0" applyFont="1" applyBorder="1">
      <alignment vertical="center"/>
    </xf>
    <xf numFmtId="0" fontId="5" fillId="0" borderId="21" xfId="0" applyFont="1" applyBorder="1" applyAlignment="1">
      <alignment horizontal="right" vertical="center"/>
    </xf>
    <xf numFmtId="0" fontId="11" fillId="3" borderId="10" xfId="0" applyFont="1" applyFill="1" applyBorder="1">
      <alignment vertical="center"/>
    </xf>
    <xf numFmtId="0" fontId="11" fillId="3" borderId="11" xfId="0" applyFont="1" applyFill="1" applyBorder="1">
      <alignment vertical="center"/>
    </xf>
    <xf numFmtId="0" fontId="11" fillId="3" borderId="12" xfId="0" applyFont="1" applyFill="1" applyBorder="1">
      <alignment vertical="center"/>
    </xf>
    <xf numFmtId="0" fontId="12" fillId="0" borderId="10" xfId="0" applyFont="1" applyBorder="1">
      <alignment vertical="center"/>
    </xf>
    <xf numFmtId="0" fontId="12" fillId="0" borderId="11" xfId="0" applyFont="1" applyBorder="1">
      <alignment vertical="center"/>
    </xf>
    <xf numFmtId="0" fontId="12" fillId="2" borderId="11" xfId="0" applyFont="1" applyFill="1" applyBorder="1" applyAlignment="1">
      <alignment horizontal="left" vertical="center"/>
    </xf>
    <xf numFmtId="0" fontId="12" fillId="0" borderId="7" xfId="0" applyFont="1" applyBorder="1">
      <alignment vertical="center"/>
    </xf>
    <xf numFmtId="0" fontId="12" fillId="0" borderId="8" xfId="0" applyFont="1" applyBorder="1">
      <alignment vertical="center"/>
    </xf>
    <xf numFmtId="0" fontId="12" fillId="0" borderId="8" xfId="0" applyFont="1" applyBorder="1" applyAlignment="1">
      <alignment horizontal="left" vertical="center"/>
    </xf>
    <xf numFmtId="0" fontId="12" fillId="0" borderId="9" xfId="0" applyFont="1" applyBorder="1">
      <alignment vertical="center"/>
    </xf>
    <xf numFmtId="0" fontId="12" fillId="0" borderId="1" xfId="0" applyFont="1" applyBorder="1">
      <alignment vertical="center"/>
    </xf>
    <xf numFmtId="0" fontId="12" fillId="0" borderId="2" xfId="0" applyFont="1" applyBorder="1" applyAlignment="1">
      <alignment horizontal="right" vertical="center"/>
    </xf>
    <xf numFmtId="0" fontId="12" fillId="2" borderId="2" xfId="0" applyFont="1" applyFill="1" applyBorder="1" applyAlignment="1">
      <alignment horizontal="lef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pplyAlignment="1">
      <alignment horizontal="right" vertical="center"/>
    </xf>
    <xf numFmtId="0" fontId="12" fillId="2" borderId="5" xfId="0" applyFont="1" applyFill="1" applyBorder="1" applyAlignment="1">
      <alignment horizontal="left" vertical="center"/>
    </xf>
    <xf numFmtId="0" fontId="12" fillId="0" borderId="5" xfId="0" applyFont="1" applyBorder="1">
      <alignment vertical="center"/>
    </xf>
    <xf numFmtId="0" fontId="12" fillId="0" borderId="6" xfId="0" applyFont="1" applyBorder="1">
      <alignment vertical="center"/>
    </xf>
    <xf numFmtId="0" fontId="4" fillId="0" borderId="21" xfId="0" applyFont="1" applyBorder="1" applyAlignment="1">
      <alignment horizontal="right" vertical="center"/>
    </xf>
    <xf numFmtId="0" fontId="0" fillId="0" borderId="21" xfId="0" applyBorder="1" applyAlignment="1">
      <alignment horizontal="right" vertical="center"/>
    </xf>
    <xf numFmtId="0" fontId="2" fillId="0" borderId="21" xfId="0" applyFont="1" applyBorder="1">
      <alignment vertical="center"/>
    </xf>
    <xf numFmtId="0" fontId="13" fillId="0" borderId="0" xfId="0" applyFont="1">
      <alignment vertical="center"/>
    </xf>
    <xf numFmtId="0" fontId="13" fillId="0" borderId="21" xfId="0" applyFont="1" applyBorder="1" applyAlignment="1">
      <alignment horizontal="right" vertical="center"/>
    </xf>
    <xf numFmtId="0" fontId="11" fillId="3" borderId="22" xfId="0" applyFont="1" applyFill="1" applyBorder="1">
      <alignment vertical="center"/>
    </xf>
    <xf numFmtId="0" fontId="12" fillId="0" borderId="22" xfId="0" applyFont="1" applyBorder="1">
      <alignment vertical="center"/>
    </xf>
    <xf numFmtId="0" fontId="12" fillId="0" borderId="23" xfId="0" applyFont="1" applyBorder="1">
      <alignment vertical="center"/>
    </xf>
    <xf numFmtId="0" fontId="12" fillId="0" borderId="24" xfId="0" applyFont="1" applyBorder="1">
      <alignment vertical="center"/>
    </xf>
    <xf numFmtId="0" fontId="12" fillId="0" borderId="25" xfId="0" applyFont="1" applyBorder="1">
      <alignment vertical="center"/>
    </xf>
    <xf numFmtId="0" fontId="12" fillId="0" borderId="12"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3" xfId="0" applyFont="1" applyBorder="1" applyAlignment="1">
      <alignment vertical="center" wrapText="1"/>
    </xf>
    <xf numFmtId="0" fontId="12" fillId="0" borderId="6" xfId="0" applyFont="1" applyBorder="1" applyAlignment="1">
      <alignment vertical="center" wrapText="1"/>
    </xf>
    <xf numFmtId="0" fontId="15" fillId="3" borderId="26" xfId="0" applyFont="1" applyFill="1" applyBorder="1" applyAlignment="1">
      <alignment vertical="center" wrapText="1"/>
    </xf>
    <xf numFmtId="0" fontId="12" fillId="4" borderId="10" xfId="0" applyFont="1" applyFill="1" applyBorder="1">
      <alignment vertical="center"/>
    </xf>
    <xf numFmtId="0" fontId="12" fillId="4" borderId="11" xfId="0" applyFont="1" applyFill="1" applyBorder="1">
      <alignment vertical="center"/>
    </xf>
    <xf numFmtId="0" fontId="12" fillId="4" borderId="22" xfId="0" applyFont="1" applyFill="1" applyBorder="1">
      <alignment vertical="center"/>
    </xf>
    <xf numFmtId="0" fontId="12" fillId="4" borderId="22" xfId="0" applyFont="1" applyFill="1" applyBorder="1" applyAlignment="1">
      <alignment horizontal="center" vertical="center"/>
    </xf>
    <xf numFmtId="0" fontId="12" fillId="4" borderId="22" xfId="0" applyFont="1" applyFill="1" applyBorder="1" applyAlignment="1">
      <alignment vertical="center" wrapText="1"/>
    </xf>
    <xf numFmtId="0" fontId="12" fillId="4" borderId="12" xfId="0" applyFont="1" applyFill="1" applyBorder="1" applyAlignment="1">
      <alignment vertical="center" wrapText="1"/>
    </xf>
    <xf numFmtId="0" fontId="12" fillId="4" borderId="7" xfId="0" applyFont="1" applyFill="1" applyBorder="1">
      <alignment vertical="center"/>
    </xf>
    <xf numFmtId="0" fontId="12" fillId="4" borderId="8" xfId="0" applyFont="1" applyFill="1" applyBorder="1">
      <alignment vertical="center"/>
    </xf>
    <xf numFmtId="0" fontId="12" fillId="4" borderId="23" xfId="0" applyFont="1" applyFill="1" applyBorder="1">
      <alignment vertical="center"/>
    </xf>
    <xf numFmtId="0" fontId="12" fillId="4" borderId="23" xfId="0" applyFont="1" applyFill="1" applyBorder="1" applyAlignment="1">
      <alignment horizontal="center" vertical="center"/>
    </xf>
    <xf numFmtId="0" fontId="12" fillId="4" borderId="23" xfId="0" applyFont="1" applyFill="1" applyBorder="1" applyAlignment="1">
      <alignment vertical="center" wrapText="1"/>
    </xf>
    <xf numFmtId="0" fontId="12" fillId="4" borderId="9" xfId="0" applyFont="1" applyFill="1" applyBorder="1">
      <alignment vertical="center"/>
    </xf>
    <xf numFmtId="0" fontId="12" fillId="4" borderId="1" xfId="0" applyFont="1" applyFill="1" applyBorder="1">
      <alignment vertical="center"/>
    </xf>
    <xf numFmtId="0" fontId="12" fillId="4" borderId="2" xfId="0" applyFont="1" applyFill="1" applyBorder="1" applyAlignment="1">
      <alignment horizontal="right" vertical="center"/>
    </xf>
    <xf numFmtId="0" fontId="12" fillId="4" borderId="24" xfId="0" applyFont="1" applyFill="1" applyBorder="1" applyAlignment="1">
      <alignment vertical="center" wrapText="1"/>
    </xf>
    <xf numFmtId="0" fontId="12" fillId="4" borderId="24" xfId="0" applyFont="1" applyFill="1" applyBorder="1" applyAlignment="1">
      <alignment horizontal="center" vertical="center" wrapText="1"/>
    </xf>
    <xf numFmtId="0" fontId="12" fillId="4" borderId="3" xfId="0" applyFont="1" applyFill="1" applyBorder="1">
      <alignment vertical="center"/>
    </xf>
    <xf numFmtId="0" fontId="12" fillId="4" borderId="4" xfId="0" applyFont="1" applyFill="1" applyBorder="1">
      <alignment vertical="center"/>
    </xf>
    <xf numFmtId="0" fontId="12" fillId="4" borderId="5" xfId="0" applyFont="1" applyFill="1" applyBorder="1" applyAlignment="1">
      <alignment horizontal="right" vertical="center"/>
    </xf>
    <xf numFmtId="0" fontId="12" fillId="4" borderId="25" xfId="0" applyFont="1" applyFill="1" applyBorder="1" applyAlignment="1">
      <alignment vertical="center" wrapText="1"/>
    </xf>
    <xf numFmtId="0" fontId="12" fillId="4" borderId="25"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pplyAlignment="1">
      <alignment horizontal="left" vertical="center"/>
    </xf>
    <xf numFmtId="0" fontId="12" fillId="4" borderId="3" xfId="0" applyFont="1" applyFill="1" applyBorder="1" applyAlignment="1">
      <alignment vertical="center" wrapText="1"/>
    </xf>
    <xf numFmtId="0" fontId="12" fillId="4" borderId="6" xfId="0" applyFont="1" applyFill="1" applyBorder="1" applyAlignment="1">
      <alignment vertical="center" wrapText="1"/>
    </xf>
    <xf numFmtId="0" fontId="12" fillId="4" borderId="24" xfId="0" applyFont="1" applyFill="1" applyBorder="1">
      <alignment vertical="center"/>
    </xf>
    <xf numFmtId="0" fontId="12" fillId="4" borderId="24" xfId="0" applyFont="1" applyFill="1" applyBorder="1" applyAlignment="1">
      <alignment horizontal="center" vertical="center"/>
    </xf>
    <xf numFmtId="0" fontId="12" fillId="4" borderId="25" xfId="0" applyFont="1" applyFill="1" applyBorder="1">
      <alignment vertical="center"/>
    </xf>
    <xf numFmtId="0" fontId="12" fillId="4" borderId="25" xfId="0" applyFont="1" applyFill="1" applyBorder="1" applyAlignment="1">
      <alignment horizontal="center"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5" borderId="11" xfId="0" applyFill="1" applyBorder="1">
      <alignment vertical="center"/>
    </xf>
    <xf numFmtId="0" fontId="0" fillId="5" borderId="12" xfId="0" applyFill="1" applyBorder="1">
      <alignment vertical="center"/>
    </xf>
    <xf numFmtId="0" fontId="0" fillId="0" borderId="1" xfId="0" applyBorder="1" applyAlignment="1">
      <alignment horizontal="righ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42" xfId="0" applyFill="1" applyBorder="1">
      <alignment vertical="center"/>
    </xf>
    <xf numFmtId="0" fontId="0" fillId="2" borderId="11" xfId="0" applyFill="1" applyBorder="1" applyAlignment="1">
      <alignment vertical="center" wrapText="1"/>
    </xf>
    <xf numFmtId="0" fontId="0" fillId="2" borderId="12" xfId="0" applyFill="1" applyBorder="1" applyAlignment="1">
      <alignment vertical="center" wrapText="1"/>
    </xf>
    <xf numFmtId="0" fontId="0" fillId="0" borderId="1" xfId="0" applyBorder="1" applyAlignment="1">
      <alignment horizontal="left" vertical="center"/>
    </xf>
    <xf numFmtId="0" fontId="0" fillId="0" borderId="3" xfId="0" applyBorder="1" applyAlignment="1">
      <alignment horizontal="left" vertical="center"/>
    </xf>
    <xf numFmtId="0" fontId="0" fillId="6" borderId="11" xfId="0" applyFill="1" applyBorder="1">
      <alignment vertical="center"/>
    </xf>
    <xf numFmtId="0" fontId="0" fillId="6" borderId="12" xfId="0" applyFill="1" applyBorder="1">
      <alignment vertical="center"/>
    </xf>
    <xf numFmtId="0" fontId="0" fillId="0" borderId="3" xfId="0" applyBorder="1" applyAlignment="1">
      <alignment vertical="center" wrapText="1"/>
    </xf>
    <xf numFmtId="0" fontId="0" fillId="0" borderId="6" xfId="0" applyBorder="1" applyAlignment="1">
      <alignment vertical="center" wrapText="1"/>
    </xf>
    <xf numFmtId="0" fontId="0" fillId="6" borderId="46" xfId="0" applyFill="1" applyBorder="1">
      <alignment vertical="center"/>
    </xf>
    <xf numFmtId="0" fontId="0" fillId="0" borderId="24" xfId="0" applyBorder="1">
      <alignment vertical="center"/>
    </xf>
    <xf numFmtId="0" fontId="0" fillId="0" borderId="25" xfId="0" applyBorder="1">
      <alignment vertical="center"/>
    </xf>
    <xf numFmtId="0" fontId="0" fillId="6" borderId="32" xfId="0" applyFill="1" applyBorder="1">
      <alignment vertical="center"/>
    </xf>
    <xf numFmtId="0" fontId="0" fillId="7" borderId="33" xfId="0" applyFill="1" applyBorder="1">
      <alignment vertical="center"/>
    </xf>
    <xf numFmtId="0" fontId="0" fillId="7" borderId="34" xfId="0" applyFill="1" applyBorder="1">
      <alignment vertical="center"/>
    </xf>
    <xf numFmtId="0" fontId="0" fillId="7" borderId="46" xfId="0" applyFill="1" applyBorder="1">
      <alignment vertical="center"/>
    </xf>
    <xf numFmtId="0" fontId="0" fillId="7" borderId="35" xfId="0" applyFill="1" applyBorder="1" applyAlignment="1">
      <alignment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0" fillId="7" borderId="25" xfId="0" applyFill="1" applyBorder="1" applyAlignment="1">
      <alignment horizontal="center" vertical="center"/>
    </xf>
    <xf numFmtId="0" fontId="0" fillId="0" borderId="23" xfId="0" applyBorder="1">
      <alignment vertical="center"/>
    </xf>
    <xf numFmtId="0" fontId="0" fillId="7" borderId="1" xfId="0" applyFill="1" applyBorder="1">
      <alignment vertical="center"/>
    </xf>
    <xf numFmtId="0" fontId="0" fillId="7" borderId="2" xfId="0"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25" xfId="0" applyFill="1" applyBorder="1">
      <alignment vertical="center"/>
    </xf>
    <xf numFmtId="0" fontId="0" fillId="7" borderId="7" xfId="0" applyFill="1" applyBorder="1">
      <alignment vertical="center"/>
    </xf>
    <xf numFmtId="0" fontId="0" fillId="7" borderId="8" xfId="0" applyFill="1" applyBorder="1">
      <alignment vertical="center"/>
    </xf>
    <xf numFmtId="0" fontId="0" fillId="7" borderId="9" xfId="0" applyFill="1" applyBorder="1">
      <alignment vertical="center"/>
    </xf>
    <xf numFmtId="0" fontId="0" fillId="6" borderId="22" xfId="0" applyFill="1" applyBorder="1">
      <alignment vertical="center"/>
    </xf>
    <xf numFmtId="0" fontId="0" fillId="7" borderId="23" xfId="0" applyFill="1" applyBorder="1">
      <alignment vertical="center"/>
    </xf>
    <xf numFmtId="0" fontId="0" fillId="7" borderId="24" xfId="0" applyFill="1" applyBorder="1">
      <alignment vertical="center"/>
    </xf>
    <xf numFmtId="0" fontId="0" fillId="0" borderId="9" xfId="0" applyBorder="1" applyAlignment="1">
      <alignment vertical="center" wrapText="1"/>
    </xf>
    <xf numFmtId="0" fontId="0" fillId="7" borderId="6" xfId="0" applyFill="1" applyBorder="1" applyAlignment="1">
      <alignment vertical="center" wrapText="1"/>
    </xf>
    <xf numFmtId="0" fontId="0" fillId="0" borderId="21" xfId="0" applyBorder="1" applyAlignment="1">
      <alignment horizontal="left" vertical="center" wrapText="1"/>
    </xf>
    <xf numFmtId="0" fontId="6" fillId="0" borderId="21" xfId="0" applyFont="1" applyBorder="1" applyAlignment="1">
      <alignment horizontal="left" vertical="center" wrapText="1"/>
    </xf>
    <xf numFmtId="0" fontId="10" fillId="0" borderId="21" xfId="0" applyFont="1" applyBorder="1" applyAlignment="1">
      <alignment horizontal="left" vertical="center" wrapText="1"/>
    </xf>
    <xf numFmtId="0" fontId="3" fillId="0" borderId="21" xfId="0" applyFont="1" applyBorder="1" applyAlignment="1">
      <alignment horizontal="left" vertical="center" wrapText="1"/>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4" fillId="3" borderId="28" xfId="0" applyFont="1" applyFill="1" applyBorder="1" applyAlignment="1">
      <alignment horizontal="center" vertical="center"/>
    </xf>
    <xf numFmtId="0" fontId="15" fillId="3" borderId="28"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28"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6" borderId="47" xfId="0" applyFill="1" applyBorder="1" applyAlignment="1">
      <alignment horizontal="center" vertical="center"/>
    </xf>
    <xf numFmtId="0" fontId="0" fillId="6" borderId="42" xfId="0" applyFill="1" applyBorder="1" applyAlignment="1">
      <alignment horizontal="center" vertical="center"/>
    </xf>
    <xf numFmtId="0" fontId="0" fillId="6" borderId="32" xfId="0" applyFill="1" applyBorder="1" applyAlignment="1">
      <alignment horizontal="center" vertical="center"/>
    </xf>
    <xf numFmtId="0" fontId="0" fillId="6" borderId="33"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0" fillId="6" borderId="46" xfId="0" applyFill="1" applyBorder="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336177</xdr:colOff>
      <xdr:row>1</xdr:row>
      <xdr:rowOff>168089</xdr:rowOff>
    </xdr:from>
    <xdr:to>
      <xdr:col>12</xdr:col>
      <xdr:colOff>2005853</xdr:colOff>
      <xdr:row>3</xdr:row>
      <xdr:rowOff>156882</xdr:rowOff>
    </xdr:to>
    <xdr:sp macro="" textlink="">
      <xdr:nvSpPr>
        <xdr:cNvPr id="2" name="吹き出し: 線 1">
          <a:extLst>
            <a:ext uri="{FF2B5EF4-FFF2-40B4-BE49-F238E27FC236}">
              <a16:creationId xmlns:a16="http://schemas.microsoft.com/office/drawing/2014/main" id="{D6FC4496-3D5E-3F33-8E23-67E003CB100D}"/>
            </a:ext>
          </a:extLst>
        </xdr:cNvPr>
        <xdr:cNvSpPr/>
      </xdr:nvSpPr>
      <xdr:spPr>
        <a:xfrm>
          <a:off x="5860677" y="414618"/>
          <a:ext cx="5703794" cy="549088"/>
        </a:xfrm>
        <a:prstGeom prst="borderCallout1">
          <a:avLst>
            <a:gd name="adj1" fmla="val 51403"/>
            <a:gd name="adj2" fmla="val -2243"/>
            <a:gd name="adj3" fmla="val 130868"/>
            <a:gd name="adj4" fmla="val -14959"/>
          </a:avLst>
        </a:prstGeom>
        <a:solidFill>
          <a:srgbClr val="FFFF00"/>
        </a:solidFill>
        <a:ln>
          <a:tailEnd w="lg"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「チェック入力」欄に各現場の条件や取り組み内容について入力してください。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様式には、記入例が入力されているので削除して使用してください。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F95C-BD2F-47F2-8987-32A366485411}">
  <sheetPr>
    <tabColor theme="5" tint="0.79998168889431442"/>
    <pageSetUpPr fitToPage="1"/>
  </sheetPr>
  <dimension ref="B1:O69"/>
  <sheetViews>
    <sheetView showGridLines="0" tabSelected="1" zoomScale="85" zoomScaleNormal="85" workbookViewId="0">
      <selection activeCell="F3" sqref="F3"/>
    </sheetView>
  </sheetViews>
  <sheetFormatPr defaultRowHeight="18.75"/>
  <cols>
    <col min="1" max="1" width="4.125" customWidth="1"/>
    <col min="2" max="2" width="4.375" customWidth="1"/>
    <col min="4" max="4" width="6.625" customWidth="1"/>
    <col min="5" max="5" width="27.625" customWidth="1"/>
    <col min="6" max="6" width="20.75" customWidth="1"/>
    <col min="7" max="7" width="14.875" hidden="1" customWidth="1"/>
    <col min="8" max="8" width="28.125" hidden="1" customWidth="1"/>
    <col min="9" max="9" width="4.375" hidden="1" customWidth="1"/>
    <col min="10" max="10" width="8.625" hidden="1" customWidth="1"/>
    <col min="11" max="11" width="25.375" hidden="1" customWidth="1"/>
    <col min="12" max="12" width="53" customWidth="1"/>
    <col min="13" max="13" width="62.125" bestFit="1" customWidth="1"/>
    <col min="14" max="14" width="31.25" customWidth="1"/>
  </cols>
  <sheetData>
    <row r="1" spans="2:15" ht="19.5" thickBot="1"/>
    <row r="2" spans="2:15">
      <c r="B2" s="3"/>
      <c r="C2" s="4"/>
      <c r="D2" s="4"/>
      <c r="E2" s="4"/>
      <c r="F2" s="4"/>
      <c r="G2" s="4"/>
      <c r="H2" s="4"/>
      <c r="I2" s="4"/>
      <c r="J2" s="4"/>
      <c r="K2" s="4"/>
      <c r="L2" s="4"/>
      <c r="M2" s="4"/>
      <c r="N2" s="4"/>
      <c r="O2" s="5"/>
    </row>
    <row r="3" spans="2:15" ht="25.5">
      <c r="B3" s="6"/>
      <c r="C3" s="7" t="s">
        <v>0</v>
      </c>
      <c r="O3" s="8"/>
    </row>
    <row r="4" spans="2:15">
      <c r="B4" s="6"/>
      <c r="O4" s="8"/>
    </row>
    <row r="5" spans="2:15" ht="19.5">
      <c r="B5" s="6"/>
      <c r="D5" s="25" t="s">
        <v>1</v>
      </c>
      <c r="E5" s="26" t="s">
        <v>2</v>
      </c>
      <c r="F5" s="26" t="s">
        <v>3</v>
      </c>
      <c r="G5" s="26"/>
      <c r="H5" s="26" t="s">
        <v>4</v>
      </c>
      <c r="I5" s="26" t="s">
        <v>5</v>
      </c>
      <c r="J5" s="26"/>
      <c r="K5" s="26"/>
      <c r="L5" s="50" t="s">
        <v>6</v>
      </c>
      <c r="M5" s="50" t="s">
        <v>7</v>
      </c>
      <c r="N5" s="27" t="s">
        <v>8</v>
      </c>
      <c r="O5" s="8"/>
    </row>
    <row r="6" spans="2:15" ht="58.5">
      <c r="B6" s="6"/>
      <c r="D6" s="28">
        <v>1</v>
      </c>
      <c r="E6" s="29" t="s">
        <v>9</v>
      </c>
      <c r="F6" s="30" t="s">
        <v>10</v>
      </c>
      <c r="G6" s="29"/>
      <c r="H6" s="29" t="str">
        <f t="shared" ref="H6:H22" si="0">E6&amp;F6</f>
        <v>現場での携帯電波受信状況良好</v>
      </c>
      <c r="I6" s="29" t="s">
        <v>10</v>
      </c>
      <c r="J6" s="29" t="s">
        <v>11</v>
      </c>
      <c r="K6" s="29" t="s">
        <v>12</v>
      </c>
      <c r="L6" s="51" t="s">
        <v>13</v>
      </c>
      <c r="M6" s="51" t="s">
        <v>14</v>
      </c>
      <c r="N6" s="55" t="s">
        <v>15</v>
      </c>
      <c r="O6" s="8"/>
    </row>
    <row r="7" spans="2:15" ht="19.5">
      <c r="B7" s="6"/>
      <c r="D7" s="31">
        <v>2</v>
      </c>
      <c r="E7" s="32" t="s">
        <v>16</v>
      </c>
      <c r="F7" s="33"/>
      <c r="G7" s="32"/>
      <c r="H7" s="32" t="str">
        <f t="shared" si="0"/>
        <v>実施したいDX項目</v>
      </c>
      <c r="I7" s="32"/>
      <c r="J7" s="32"/>
      <c r="K7" s="32"/>
      <c r="L7" s="52"/>
      <c r="M7" s="52"/>
      <c r="N7" s="34"/>
      <c r="O7" s="8"/>
    </row>
    <row r="8" spans="2:15" ht="39">
      <c r="B8" s="6"/>
      <c r="D8" s="35">
        <v>3</v>
      </c>
      <c r="E8" s="36" t="s">
        <v>17</v>
      </c>
      <c r="F8" s="37" t="s">
        <v>18</v>
      </c>
      <c r="G8" s="36"/>
      <c r="H8" s="38" t="str">
        <f t="shared" si="0"/>
        <v>ICT施工○</v>
      </c>
      <c r="I8" s="38" t="s">
        <v>19</v>
      </c>
      <c r="J8" s="38" t="s">
        <v>20</v>
      </c>
      <c r="K8" s="38"/>
      <c r="L8" s="56" t="s">
        <v>21</v>
      </c>
      <c r="M8" s="56" t="s">
        <v>22</v>
      </c>
      <c r="N8" s="39" t="s">
        <v>23</v>
      </c>
      <c r="O8" s="8"/>
    </row>
    <row r="9" spans="2:15" ht="58.5">
      <c r="B9" s="6"/>
      <c r="D9" s="35">
        <v>4</v>
      </c>
      <c r="E9" s="36" t="s">
        <v>24</v>
      </c>
      <c r="F9" s="37" t="s">
        <v>25</v>
      </c>
      <c r="G9" s="36"/>
      <c r="H9" s="38" t="str">
        <f t="shared" si="0"/>
        <v>緊急連絡手段の確保×</v>
      </c>
      <c r="I9" s="38" t="s">
        <v>19</v>
      </c>
      <c r="J9" s="38" t="s">
        <v>20</v>
      </c>
      <c r="K9" s="38"/>
      <c r="L9" s="56" t="s">
        <v>26</v>
      </c>
      <c r="M9" s="56" t="s">
        <v>27</v>
      </c>
      <c r="N9" s="39" t="s">
        <v>28</v>
      </c>
      <c r="O9" s="8"/>
    </row>
    <row r="10" spans="2:15" ht="39">
      <c r="B10" s="6"/>
      <c r="D10" s="35">
        <v>5</v>
      </c>
      <c r="E10" s="36" t="s">
        <v>29</v>
      </c>
      <c r="F10" s="37" t="s">
        <v>18</v>
      </c>
      <c r="G10" s="36"/>
      <c r="H10" s="38" t="str">
        <f t="shared" si="0"/>
        <v>遠隔気象観測○</v>
      </c>
      <c r="I10" s="38" t="s">
        <v>19</v>
      </c>
      <c r="J10" s="38" t="s">
        <v>20</v>
      </c>
      <c r="K10" s="38"/>
      <c r="L10" s="56" t="s">
        <v>30</v>
      </c>
      <c r="M10" s="91" t="s">
        <v>31</v>
      </c>
      <c r="N10" s="39" t="s">
        <v>32</v>
      </c>
      <c r="O10" s="8"/>
    </row>
    <row r="11" spans="2:15" ht="39">
      <c r="B11" s="6"/>
      <c r="D11" s="35">
        <v>6</v>
      </c>
      <c r="E11" s="36" t="s">
        <v>33</v>
      </c>
      <c r="F11" s="37" t="s">
        <v>25</v>
      </c>
      <c r="G11" s="36"/>
      <c r="H11" s="38" t="str">
        <f t="shared" si="0"/>
        <v>遠隔映像監視×</v>
      </c>
      <c r="I11" s="38" t="s">
        <v>19</v>
      </c>
      <c r="J11" s="38" t="s">
        <v>20</v>
      </c>
      <c r="K11" s="38"/>
      <c r="L11" s="56" t="s">
        <v>34</v>
      </c>
      <c r="M11" s="91" t="s">
        <v>31</v>
      </c>
      <c r="N11" s="39" t="s">
        <v>35</v>
      </c>
      <c r="O11" s="8"/>
    </row>
    <row r="12" spans="2:15" ht="39">
      <c r="B12" s="6"/>
      <c r="D12" s="35">
        <v>7</v>
      </c>
      <c r="E12" s="36" t="s">
        <v>36</v>
      </c>
      <c r="F12" s="37" t="s">
        <v>25</v>
      </c>
      <c r="G12" s="36"/>
      <c r="H12" s="38" t="str">
        <f t="shared" si="0"/>
        <v>IoT設備の導入×</v>
      </c>
      <c r="I12" s="38" t="s">
        <v>19</v>
      </c>
      <c r="J12" s="38" t="s">
        <v>20</v>
      </c>
      <c r="K12" s="38"/>
      <c r="L12" s="56" t="s">
        <v>37</v>
      </c>
      <c r="M12" s="91" t="s">
        <v>31</v>
      </c>
      <c r="N12" s="39" t="s">
        <v>38</v>
      </c>
      <c r="O12" s="8"/>
    </row>
    <row r="13" spans="2:15" ht="39">
      <c r="B13" s="6"/>
      <c r="D13" s="35">
        <v>8</v>
      </c>
      <c r="E13" s="36" t="s">
        <v>39</v>
      </c>
      <c r="F13" s="37" t="s">
        <v>25</v>
      </c>
      <c r="G13" s="36"/>
      <c r="H13" s="38" t="str">
        <f t="shared" si="0"/>
        <v>クラウドサービスの導入×</v>
      </c>
      <c r="I13" s="38" t="s">
        <v>19</v>
      </c>
      <c r="J13" s="38" t="s">
        <v>20</v>
      </c>
      <c r="K13" s="38"/>
      <c r="L13" s="56" t="s">
        <v>40</v>
      </c>
      <c r="M13" s="91" t="s">
        <v>31</v>
      </c>
      <c r="N13" s="39" t="s">
        <v>41</v>
      </c>
      <c r="O13" s="8"/>
    </row>
    <row r="14" spans="2:15" ht="39">
      <c r="B14" s="6"/>
      <c r="D14" s="40">
        <v>9</v>
      </c>
      <c r="E14" s="41" t="s">
        <v>42</v>
      </c>
      <c r="F14" s="42" t="s">
        <v>18</v>
      </c>
      <c r="G14" s="41"/>
      <c r="H14" s="43" t="str">
        <f t="shared" si="0"/>
        <v>遠隔臨場○</v>
      </c>
      <c r="I14" s="43" t="s">
        <v>19</v>
      </c>
      <c r="J14" s="43" t="s">
        <v>20</v>
      </c>
      <c r="K14" s="43"/>
      <c r="L14" s="57" t="s">
        <v>43</v>
      </c>
      <c r="M14" s="92" t="s">
        <v>31</v>
      </c>
      <c r="N14" s="44" t="s">
        <v>44</v>
      </c>
      <c r="O14" s="8"/>
    </row>
    <row r="15" spans="2:15" ht="19.5">
      <c r="B15" s="6"/>
      <c r="D15" s="31">
        <v>10</v>
      </c>
      <c r="E15" s="33" t="s">
        <v>45</v>
      </c>
      <c r="F15" s="33"/>
      <c r="G15" s="33"/>
      <c r="H15" s="32" t="str">
        <f t="shared" si="0"/>
        <v>地形・植生状況</v>
      </c>
      <c r="I15" s="32"/>
      <c r="J15" s="32"/>
      <c r="K15" s="32"/>
      <c r="L15" s="52"/>
      <c r="M15" s="52"/>
      <c r="N15" s="34"/>
      <c r="O15" s="8"/>
    </row>
    <row r="16" spans="2:15" ht="97.5">
      <c r="B16" s="6"/>
      <c r="D16" s="35">
        <v>11</v>
      </c>
      <c r="E16" s="36" t="s">
        <v>46</v>
      </c>
      <c r="F16" s="37" t="s">
        <v>10</v>
      </c>
      <c r="G16" s="36"/>
      <c r="H16" s="38" t="str">
        <f t="shared" si="0"/>
        <v>施工現場内での見通し良好</v>
      </c>
      <c r="I16" s="38" t="s">
        <v>10</v>
      </c>
      <c r="J16" s="38" t="s">
        <v>11</v>
      </c>
      <c r="K16" s="38" t="s">
        <v>12</v>
      </c>
      <c r="L16" s="56" t="s">
        <v>47</v>
      </c>
      <c r="M16" s="56" t="s">
        <v>48</v>
      </c>
      <c r="N16" s="58" t="s">
        <v>49</v>
      </c>
      <c r="O16" s="8"/>
    </row>
    <row r="17" spans="2:15" ht="39">
      <c r="B17" s="6"/>
      <c r="D17" s="35">
        <v>12</v>
      </c>
      <c r="E17" s="36" t="s">
        <v>50</v>
      </c>
      <c r="F17" s="37" t="s">
        <v>18</v>
      </c>
      <c r="G17" s="36"/>
      <c r="H17" s="38" t="str">
        <f t="shared" si="0"/>
        <v>着工後の植生伐採可否○</v>
      </c>
      <c r="I17" s="38" t="s">
        <v>19</v>
      </c>
      <c r="J17" s="38" t="s">
        <v>20</v>
      </c>
      <c r="K17" s="38"/>
      <c r="L17" s="56" t="s">
        <v>51</v>
      </c>
      <c r="M17" s="56" t="s">
        <v>52</v>
      </c>
      <c r="N17" s="58" t="s">
        <v>53</v>
      </c>
      <c r="O17" s="8"/>
    </row>
    <row r="18" spans="2:15" ht="97.5">
      <c r="B18" s="6"/>
      <c r="D18" s="40">
        <v>13</v>
      </c>
      <c r="E18" s="41" t="s">
        <v>54</v>
      </c>
      <c r="F18" s="42" t="s">
        <v>12</v>
      </c>
      <c r="G18" s="41"/>
      <c r="H18" s="43" t="str">
        <f t="shared" si="0"/>
        <v>上空開度不可</v>
      </c>
      <c r="I18" s="43" t="s">
        <v>10</v>
      </c>
      <c r="J18" s="43" t="s">
        <v>11</v>
      </c>
      <c r="K18" s="43" t="s">
        <v>12</v>
      </c>
      <c r="L18" s="57" t="s">
        <v>55</v>
      </c>
      <c r="M18" s="57" t="s">
        <v>56</v>
      </c>
      <c r="N18" s="59" t="s">
        <v>57</v>
      </c>
      <c r="O18" s="8"/>
    </row>
    <row r="19" spans="2:15" ht="19.5">
      <c r="B19" s="6"/>
      <c r="D19" s="31">
        <v>14</v>
      </c>
      <c r="E19" s="33" t="s">
        <v>58</v>
      </c>
      <c r="F19" s="33"/>
      <c r="G19" s="33"/>
      <c r="H19" s="32" t="str">
        <f t="shared" si="0"/>
        <v>工事規模</v>
      </c>
      <c r="I19" s="32"/>
      <c r="J19" s="32"/>
      <c r="K19" s="32"/>
      <c r="L19" s="52"/>
      <c r="M19" s="52"/>
      <c r="N19" s="34"/>
      <c r="O19" s="8"/>
    </row>
    <row r="20" spans="2:15" ht="19.5">
      <c r="B20" s="6"/>
      <c r="D20" s="35">
        <v>15</v>
      </c>
      <c r="E20" s="36" t="s">
        <v>59</v>
      </c>
      <c r="F20" s="37" t="s">
        <v>60</v>
      </c>
      <c r="G20" s="36"/>
      <c r="H20" s="38" t="str">
        <f t="shared" si="0"/>
        <v>工事用道路複数年</v>
      </c>
      <c r="I20" s="38" t="s">
        <v>60</v>
      </c>
      <c r="J20" s="38" t="s">
        <v>61</v>
      </c>
      <c r="K20" s="38"/>
      <c r="L20" s="53" t="s">
        <v>62</v>
      </c>
      <c r="M20" s="53" t="s">
        <v>63</v>
      </c>
      <c r="N20" s="39"/>
      <c r="O20" s="8"/>
    </row>
    <row r="21" spans="2:15" ht="19.5">
      <c r="B21" s="6"/>
      <c r="D21" s="31">
        <v>16</v>
      </c>
      <c r="E21" s="36" t="s">
        <v>64</v>
      </c>
      <c r="F21" s="37" t="s">
        <v>65</v>
      </c>
      <c r="G21" s="36"/>
      <c r="H21" s="38" t="str">
        <f t="shared" si="0"/>
        <v>施工範囲（全長）1km以上</v>
      </c>
      <c r="I21" s="38" t="s">
        <v>66</v>
      </c>
      <c r="J21" s="38" t="s">
        <v>67</v>
      </c>
      <c r="K21" s="38" t="s">
        <v>65</v>
      </c>
      <c r="L21" s="53" t="s">
        <v>68</v>
      </c>
      <c r="M21" s="93" t="s">
        <v>31</v>
      </c>
      <c r="N21" s="39"/>
      <c r="O21" s="8"/>
    </row>
    <row r="22" spans="2:15" ht="19.5">
      <c r="B22" s="6"/>
      <c r="D22" s="40">
        <v>17</v>
      </c>
      <c r="E22" s="41" t="s">
        <v>69</v>
      </c>
      <c r="F22" s="42" t="s">
        <v>70</v>
      </c>
      <c r="G22" s="41"/>
      <c r="H22" s="43" t="str">
        <f t="shared" si="0"/>
        <v>全体での工事年数3年以上</v>
      </c>
      <c r="I22" s="43" t="s">
        <v>71</v>
      </c>
      <c r="J22" s="43" t="s">
        <v>72</v>
      </c>
      <c r="K22" s="43" t="s">
        <v>70</v>
      </c>
      <c r="L22" s="54" t="s">
        <v>73</v>
      </c>
      <c r="M22" s="94" t="s">
        <v>31</v>
      </c>
      <c r="N22" s="44"/>
      <c r="O22" s="8"/>
    </row>
    <row r="23" spans="2:15">
      <c r="B23" s="6"/>
      <c r="O23" s="8"/>
    </row>
    <row r="24" spans="2:15" ht="30">
      <c r="B24" s="6"/>
      <c r="C24" s="48" t="s">
        <v>74</v>
      </c>
      <c r="D24" s="9"/>
      <c r="E24" s="9"/>
      <c r="F24" s="9"/>
      <c r="G24" s="9"/>
      <c r="H24" s="9"/>
      <c r="I24" s="9"/>
      <c r="J24" s="9"/>
      <c r="K24" s="9"/>
      <c r="L24" s="9"/>
      <c r="M24" s="9"/>
      <c r="N24" s="9"/>
      <c r="O24" s="8"/>
    </row>
    <row r="25" spans="2:15" ht="94.5" customHeight="1">
      <c r="B25" s="6"/>
      <c r="C25" s="20"/>
      <c r="D25" s="20"/>
      <c r="E25" s="49" t="str">
        <f>所見!E15&amp;"："</f>
        <v>新規構築不要：</v>
      </c>
      <c r="F25" s="151" t="str">
        <f>所見!F15</f>
        <v>既存の携帯電話網を利用できるため、新規の通信環境構築は不要です。</v>
      </c>
      <c r="G25" s="151"/>
      <c r="H25" s="151"/>
      <c r="I25" s="151"/>
      <c r="J25" s="151"/>
      <c r="K25" s="151"/>
      <c r="L25" s="151"/>
      <c r="M25" s="151"/>
      <c r="N25" s="151"/>
      <c r="O25" s="8"/>
    </row>
    <row r="26" spans="2:15" ht="25.5">
      <c r="B26" s="6"/>
      <c r="C26" s="9"/>
      <c r="D26" s="9"/>
      <c r="E26" s="11"/>
      <c r="F26" s="9"/>
      <c r="G26" s="9"/>
      <c r="H26" s="9"/>
      <c r="I26" s="9"/>
      <c r="J26" s="9"/>
      <c r="K26" s="9"/>
      <c r="L26" s="9"/>
      <c r="M26" s="9"/>
      <c r="N26" s="9"/>
      <c r="O26" s="8"/>
    </row>
    <row r="27" spans="2:15" ht="25.5">
      <c r="B27" s="6"/>
      <c r="C27" s="7" t="s">
        <v>75</v>
      </c>
      <c r="D27" s="9"/>
      <c r="E27" s="11"/>
      <c r="F27" s="9"/>
      <c r="G27" s="9"/>
      <c r="H27" s="9"/>
      <c r="I27" s="9"/>
      <c r="J27" s="9"/>
      <c r="K27" s="9"/>
      <c r="L27" s="9"/>
      <c r="M27" s="9"/>
      <c r="N27" s="9"/>
      <c r="O27" s="8"/>
    </row>
    <row r="28" spans="2:15" ht="42.6" customHeight="1">
      <c r="B28" s="6"/>
      <c r="C28" s="20"/>
      <c r="D28" s="20"/>
      <c r="E28" s="21" t="str">
        <f>所見!E16&amp;"："</f>
        <v>4G：</v>
      </c>
      <c r="F28" s="151" t="str">
        <f>所見!F16</f>
        <v>携帯電話によりインターネット接続環境を構築ください。</v>
      </c>
      <c r="G28" s="151"/>
      <c r="H28" s="151"/>
      <c r="I28" s="151"/>
      <c r="J28" s="151"/>
      <c r="K28" s="151"/>
      <c r="L28" s="151"/>
      <c r="M28" s="151"/>
      <c r="N28" s="151"/>
      <c r="O28" s="8"/>
    </row>
    <row r="29" spans="2:15" ht="25.5">
      <c r="B29" s="6"/>
      <c r="C29" s="9"/>
      <c r="D29" s="9"/>
      <c r="E29" s="10"/>
      <c r="F29" s="12"/>
      <c r="G29" s="12"/>
      <c r="H29" s="12"/>
      <c r="I29" s="12"/>
      <c r="J29" s="12"/>
      <c r="K29" s="12"/>
      <c r="L29" s="12"/>
      <c r="M29" s="12"/>
      <c r="N29" s="12"/>
      <c r="O29" s="8"/>
    </row>
    <row r="30" spans="2:15" ht="25.5">
      <c r="B30" s="6"/>
      <c r="C30" s="7" t="s">
        <v>76</v>
      </c>
      <c r="D30" s="9"/>
      <c r="E30" s="10"/>
      <c r="F30" s="12"/>
      <c r="G30" s="12"/>
      <c r="H30" s="12"/>
      <c r="I30" s="12"/>
      <c r="J30" s="12"/>
      <c r="K30" s="12"/>
      <c r="L30" s="12"/>
      <c r="M30" s="12"/>
      <c r="N30" s="12"/>
      <c r="O30" s="8"/>
    </row>
    <row r="31" spans="2:15" ht="75" customHeight="1">
      <c r="B31" s="6"/>
      <c r="C31" s="20"/>
      <c r="D31" s="20"/>
      <c r="E31" s="21" t="str">
        <f>E53</f>
        <v>新規構築不要：</v>
      </c>
      <c r="F31" s="151" t="str">
        <f>F53</f>
        <v>携帯電話によるインターネット接続を活用できるため、追加の通信環境構築は不要です。</v>
      </c>
      <c r="G31" s="151"/>
      <c r="H31" s="151"/>
      <c r="I31" s="151"/>
      <c r="J31" s="151"/>
      <c r="K31" s="151"/>
      <c r="L31" s="151"/>
      <c r="M31" s="151"/>
      <c r="N31" s="151"/>
      <c r="O31" s="8"/>
    </row>
    <row r="32" spans="2:15" ht="25.5">
      <c r="B32" s="6"/>
      <c r="C32" s="9"/>
      <c r="D32" s="9"/>
      <c r="E32" s="10"/>
      <c r="F32" s="12"/>
      <c r="G32" s="9"/>
      <c r="H32" s="9"/>
      <c r="I32" s="9"/>
      <c r="J32" s="9"/>
      <c r="K32" s="9"/>
      <c r="L32" s="9"/>
      <c r="M32" s="9"/>
      <c r="N32" s="9"/>
      <c r="O32" s="8"/>
    </row>
    <row r="33" spans="2:15" ht="25.5">
      <c r="B33" s="6"/>
      <c r="C33" s="7" t="s">
        <v>77</v>
      </c>
      <c r="O33" s="8"/>
    </row>
    <row r="34" spans="2:15" ht="60" customHeight="1">
      <c r="B34" s="6"/>
      <c r="C34" s="22"/>
      <c r="D34" s="22"/>
      <c r="E34" s="24" t="str">
        <f>所見!E17&amp;"："</f>
        <v>TS（杭ナビ等）によるMG/MC：</v>
      </c>
      <c r="F34" s="152" t="str">
        <f>所見!F17</f>
        <v>TS（杭ナビ等）を用いたローカル座標によるICT施工が可能です。</v>
      </c>
      <c r="G34" s="152"/>
      <c r="H34" s="152"/>
      <c r="I34" s="152"/>
      <c r="J34" s="152"/>
      <c r="K34" s="152"/>
      <c r="L34" s="152"/>
      <c r="M34" s="152"/>
      <c r="N34" s="152"/>
      <c r="O34" s="8"/>
    </row>
    <row r="35" spans="2:15">
      <c r="B35" s="6"/>
      <c r="O35" s="8"/>
    </row>
    <row r="36" spans="2:15">
      <c r="B36" s="6"/>
      <c r="O36" s="8"/>
    </row>
    <row r="37" spans="2:15">
      <c r="B37" s="6"/>
      <c r="O37" s="8"/>
    </row>
    <row r="38" spans="2:15">
      <c r="B38" s="6"/>
      <c r="O38" s="8"/>
    </row>
    <row r="39" spans="2:15" ht="19.5">
      <c r="B39" s="6"/>
      <c r="C39" s="13" t="s">
        <v>78</v>
      </c>
      <c r="D39" s="13"/>
      <c r="O39" s="8"/>
    </row>
    <row r="40" spans="2:15" ht="19.5">
      <c r="B40" s="6"/>
      <c r="C40" s="1" t="s">
        <v>79</v>
      </c>
      <c r="D40" s="14" t="s">
        <v>80</v>
      </c>
      <c r="O40" s="8"/>
    </row>
    <row r="41" spans="2:15" ht="37.5" customHeight="1">
      <c r="B41" s="6"/>
      <c r="C41" s="22"/>
      <c r="D41" s="23"/>
      <c r="E41" s="45" t="str">
        <f>所見!E18&amp;"："</f>
        <v>不要：</v>
      </c>
      <c r="F41" s="150" t="str">
        <f>所見!F18</f>
        <v>携帯電話を利用して任意の場所でインターネット接続を行いDXを実施できるため、新たな通信環境の構築は不要です。</v>
      </c>
      <c r="G41" s="150"/>
      <c r="H41" s="150"/>
      <c r="I41" s="150"/>
      <c r="J41" s="150"/>
      <c r="K41" s="150"/>
      <c r="L41" s="150"/>
      <c r="M41" s="150"/>
      <c r="N41" s="150"/>
      <c r="O41" s="8"/>
    </row>
    <row r="42" spans="2:15" ht="19.5">
      <c r="B42" s="6"/>
      <c r="D42" s="14"/>
      <c r="E42" s="13"/>
      <c r="O42" s="8"/>
    </row>
    <row r="43" spans="2:15" ht="19.5">
      <c r="B43" s="6"/>
      <c r="C43" s="1" t="s">
        <v>81</v>
      </c>
      <c r="D43" t="s">
        <v>82</v>
      </c>
      <c r="E43" s="15"/>
      <c r="O43" s="8"/>
    </row>
    <row r="44" spans="2:15" ht="37.5" customHeight="1">
      <c r="B44" s="6"/>
      <c r="C44" s="46"/>
      <c r="D44" s="22"/>
      <c r="E44" s="45" t="str">
        <f>所見!E19&amp;"："</f>
        <v>実現性低：</v>
      </c>
      <c r="F44" s="153" t="str">
        <f>所見!F19</f>
        <v>上空開度が得られないため衛星の捕捉ができず、RTKの実現可能性が低いです。</v>
      </c>
      <c r="G44" s="153"/>
      <c r="H44" s="153"/>
      <c r="I44" s="153"/>
      <c r="J44" s="153"/>
      <c r="K44" s="153"/>
      <c r="L44" s="153"/>
      <c r="M44" s="153"/>
      <c r="N44" s="153"/>
      <c r="O44" s="8"/>
    </row>
    <row r="45" spans="2:15" ht="19.5">
      <c r="B45" s="6"/>
      <c r="C45" s="1"/>
      <c r="E45" s="16"/>
      <c r="O45" s="8"/>
    </row>
    <row r="46" spans="2:15" ht="19.5">
      <c r="B46" s="6"/>
      <c r="C46" s="1" t="s">
        <v>83</v>
      </c>
      <c r="D46" t="s">
        <v>84</v>
      </c>
      <c r="E46" s="16"/>
      <c r="O46" s="8"/>
    </row>
    <row r="47" spans="2:15" ht="37.5" customHeight="1">
      <c r="B47" s="6"/>
      <c r="C47" s="46"/>
      <c r="D47" s="23"/>
      <c r="E47" s="45" t="str">
        <f>所見!E20&amp;"："</f>
        <v>適用性高：</v>
      </c>
      <c r="F47" s="153" t="str">
        <f>所見!F20</f>
        <v>見通しがよく地形・植生による支障が小さいため、無線LANの適用性が高いです。</v>
      </c>
      <c r="G47" s="153"/>
      <c r="H47" s="153"/>
      <c r="I47" s="153"/>
      <c r="J47" s="153"/>
      <c r="K47" s="153"/>
      <c r="L47" s="153"/>
      <c r="M47" s="153"/>
      <c r="N47" s="153"/>
      <c r="O47" s="8"/>
    </row>
    <row r="48" spans="2:15" ht="19.5">
      <c r="B48" s="6"/>
      <c r="C48" s="1"/>
      <c r="D48" s="14"/>
      <c r="E48" s="16"/>
      <c r="O48" s="8"/>
    </row>
    <row r="49" spans="2:15" ht="19.5">
      <c r="B49" s="6"/>
      <c r="C49" s="1" t="s">
        <v>85</v>
      </c>
      <c r="D49" t="s">
        <v>86</v>
      </c>
      <c r="E49" s="16"/>
      <c r="O49" s="8"/>
    </row>
    <row r="50" spans="2:15" ht="37.5" customHeight="1">
      <c r="B50" s="6"/>
      <c r="C50" s="22"/>
      <c r="D50" s="23"/>
      <c r="E50" s="45" t="str">
        <f>所見!E21&amp;"："</f>
        <v>適用性低：</v>
      </c>
      <c r="F50" s="153" t="str">
        <f>所見!F21</f>
        <v>上空開度が得られずGNSS衛星が捕捉できないためネットワークRTKによるICT施工の実現可能性が低いです。</v>
      </c>
      <c r="G50" s="153"/>
      <c r="H50" s="153"/>
      <c r="I50" s="153"/>
      <c r="J50" s="153"/>
      <c r="K50" s="153"/>
      <c r="L50" s="153"/>
      <c r="M50" s="153"/>
      <c r="N50" s="153"/>
      <c r="O50" s="8"/>
    </row>
    <row r="51" spans="2:15" ht="19.5">
      <c r="B51" s="6"/>
      <c r="D51" s="14"/>
      <c r="E51" s="13"/>
      <c r="O51" s="8"/>
    </row>
    <row r="52" spans="2:15" ht="19.5">
      <c r="B52" s="6"/>
      <c r="C52" s="1" t="s">
        <v>87</v>
      </c>
      <c r="D52" s="14" t="s">
        <v>88</v>
      </c>
      <c r="O52" s="8"/>
    </row>
    <row r="53" spans="2:15" ht="37.5" customHeight="1">
      <c r="B53" s="6"/>
      <c r="C53" s="46"/>
      <c r="D53" s="23"/>
      <c r="E53" s="45" t="str">
        <f>所見!E22&amp;"："</f>
        <v>新規構築不要：</v>
      </c>
      <c r="F53" s="150" t="str">
        <f>所見!F22</f>
        <v>携帯電話によるインターネット接続を活用できるため、追加の通信環境構築は不要です。</v>
      </c>
      <c r="G53" s="150"/>
      <c r="H53" s="150"/>
      <c r="I53" s="150"/>
      <c r="J53" s="150"/>
      <c r="K53" s="150"/>
      <c r="L53" s="150"/>
      <c r="M53" s="150"/>
      <c r="N53" s="150"/>
      <c r="O53" s="8"/>
    </row>
    <row r="54" spans="2:15" ht="19.5">
      <c r="B54" s="6"/>
      <c r="C54" s="1"/>
      <c r="D54" s="14"/>
      <c r="E54" s="13"/>
      <c r="O54" s="8"/>
    </row>
    <row r="55" spans="2:15" ht="19.5">
      <c r="B55" s="6"/>
      <c r="C55" s="1" t="s">
        <v>89</v>
      </c>
      <c r="D55" s="14" t="s">
        <v>90</v>
      </c>
      <c r="O55" s="8"/>
    </row>
    <row r="56" spans="2:15" ht="37.5" customHeight="1">
      <c r="B56" s="6"/>
      <c r="C56" s="46"/>
      <c r="D56" s="23"/>
      <c r="E56" s="45" t="str">
        <f>所見!E23&amp;"："</f>
        <v>1Mbps未満：</v>
      </c>
      <c r="F56" s="150" t="str">
        <f>所見!F23</f>
        <v>ICT施工やIoTによる監視制御では通信量が少ないため、通信安定性が必要な一方で通信速度は低速でも支障ありません。任意の接続手段により実現できます。</v>
      </c>
      <c r="G56" s="150"/>
      <c r="H56" s="150"/>
      <c r="I56" s="150"/>
      <c r="J56" s="150"/>
      <c r="K56" s="150"/>
      <c r="L56" s="150"/>
      <c r="M56" s="150"/>
      <c r="N56" s="150"/>
      <c r="O56" s="8"/>
    </row>
    <row r="57" spans="2:15" ht="19.5">
      <c r="B57" s="6"/>
      <c r="C57" s="1"/>
      <c r="D57" s="14"/>
      <c r="E57" s="13"/>
      <c r="O57" s="8"/>
    </row>
    <row r="58" spans="2:15" ht="19.5">
      <c r="B58" s="6"/>
      <c r="C58" s="1" t="s">
        <v>91</v>
      </c>
      <c r="D58" s="14" t="s">
        <v>92</v>
      </c>
      <c r="O58" s="8"/>
    </row>
    <row r="59" spans="2:15" ht="37.5" customHeight="1">
      <c r="B59" s="6"/>
      <c r="C59" s="46"/>
      <c r="D59" s="23"/>
      <c r="E59" s="45" t="str">
        <f>所見!E24&amp;"："</f>
        <v>常時安定接続：</v>
      </c>
      <c r="F59" s="150" t="str">
        <f>所見!F24</f>
        <v>ICT施工やIoTによる監視制御には高い安定性が必要です。高い携帯電話強度、Starlinkの安定接続に必要な十分な上空開度、現場内での見通し等、通信安定に必要な要因を十分に確認ください。</v>
      </c>
      <c r="G59" s="150"/>
      <c r="H59" s="150"/>
      <c r="I59" s="150"/>
      <c r="J59" s="150"/>
      <c r="K59" s="150"/>
      <c r="L59" s="150"/>
      <c r="M59" s="150"/>
      <c r="N59" s="150"/>
      <c r="O59" s="8"/>
    </row>
    <row r="60" spans="2:15" ht="19.5">
      <c r="B60" s="6"/>
      <c r="C60" s="1"/>
      <c r="D60" s="14"/>
      <c r="E60" s="13"/>
      <c r="O60" s="8"/>
    </row>
    <row r="61" spans="2:15" ht="19.5">
      <c r="B61" s="6"/>
      <c r="C61" s="1" t="s">
        <v>93</v>
      </c>
      <c r="D61" s="14" t="s">
        <v>94</v>
      </c>
      <c r="O61" s="8"/>
    </row>
    <row r="62" spans="2:15" ht="37.5" customHeight="1">
      <c r="B62" s="6"/>
      <c r="C62" s="46"/>
      <c r="D62" s="23"/>
      <c r="E62" s="45" t="str">
        <f>所見!E25&amp;"："</f>
        <v>不要：</v>
      </c>
      <c r="F62" s="150" t="str">
        <f>所見!F25</f>
        <v>新規の通信環境は構築不要です。</v>
      </c>
      <c r="G62" s="150"/>
      <c r="H62" s="150"/>
      <c r="I62" s="150"/>
      <c r="J62" s="150"/>
      <c r="K62" s="150"/>
      <c r="L62" s="150"/>
      <c r="M62" s="150"/>
      <c r="N62" s="150"/>
      <c r="O62" s="8"/>
    </row>
    <row r="63" spans="2:15" ht="19.5">
      <c r="B63" s="6"/>
      <c r="C63" s="1"/>
      <c r="D63" s="14"/>
      <c r="E63" s="13"/>
      <c r="O63" s="8"/>
    </row>
    <row r="64" spans="2:15" ht="19.5">
      <c r="B64" s="6"/>
      <c r="C64" s="1" t="s">
        <v>95</v>
      </c>
      <c r="D64" s="14" t="s">
        <v>96</v>
      </c>
      <c r="O64" s="8"/>
    </row>
    <row r="65" spans="2:15" ht="37.5" customHeight="1">
      <c r="B65" s="6"/>
      <c r="C65" s="22"/>
      <c r="D65" s="47"/>
      <c r="E65" s="45" t="str">
        <f>所見!E26&amp;"："</f>
        <v>購入：</v>
      </c>
      <c r="F65" s="150" t="str">
        <f>所見!F26</f>
        <v>複数年工事で通信環境を利用する場合、通信機器を購入したほうが費用対効果が高い場合があります。</v>
      </c>
      <c r="G65" s="150"/>
      <c r="H65" s="150"/>
      <c r="I65" s="150"/>
      <c r="J65" s="150"/>
      <c r="K65" s="150"/>
      <c r="L65" s="150"/>
      <c r="M65" s="150"/>
      <c r="N65" s="150"/>
      <c r="O65" s="8"/>
    </row>
    <row r="66" spans="2:15">
      <c r="B66" s="6"/>
      <c r="O66" s="8"/>
    </row>
    <row r="67" spans="2:15">
      <c r="B67" s="6"/>
      <c r="O67" s="8"/>
    </row>
    <row r="68" spans="2:15">
      <c r="B68" s="6"/>
      <c r="O68" s="8"/>
    </row>
    <row r="69" spans="2:15" ht="19.5" thickBot="1">
      <c r="B69" s="17"/>
      <c r="C69" s="18"/>
      <c r="D69" s="18"/>
      <c r="E69" s="18"/>
      <c r="F69" s="18"/>
      <c r="G69" s="18"/>
      <c r="H69" s="18"/>
      <c r="I69" s="18"/>
      <c r="J69" s="18"/>
      <c r="K69" s="18"/>
      <c r="L69" s="18"/>
      <c r="M69" s="18"/>
      <c r="N69" s="18"/>
      <c r="O69" s="19"/>
    </row>
  </sheetData>
  <mergeCells count="13">
    <mergeCell ref="F65:N65"/>
    <mergeCell ref="F25:N25"/>
    <mergeCell ref="F28:N28"/>
    <mergeCell ref="F34:N34"/>
    <mergeCell ref="F41:N41"/>
    <mergeCell ref="F44:N44"/>
    <mergeCell ref="F47:N47"/>
    <mergeCell ref="F31:N31"/>
    <mergeCell ref="F50:N50"/>
    <mergeCell ref="F53:N53"/>
    <mergeCell ref="F56:N56"/>
    <mergeCell ref="F59:N59"/>
    <mergeCell ref="F62:N62"/>
  </mergeCells>
  <phoneticPr fontId="1"/>
  <dataValidations count="13">
    <dataValidation type="list" allowBlank="1" showInputMessage="1" showErrorMessage="1" sqref="F6" xr:uid="{CB400A93-260B-458E-B558-83AC98065136}">
      <formula1>$I$6:$K$6</formula1>
    </dataValidation>
    <dataValidation type="list" allowBlank="1" showInputMessage="1" showErrorMessage="1" sqref="F8" xr:uid="{F5AC5190-DD7E-48DC-823B-C618FF026928}">
      <formula1>$I$8:$K$8</formula1>
    </dataValidation>
    <dataValidation type="list" allowBlank="1" showInputMessage="1" showErrorMessage="1" sqref="F9" xr:uid="{684AB0D1-0E59-4A8C-9CE5-EE7D233004A6}">
      <formula1>$I$9:$K$9</formula1>
    </dataValidation>
    <dataValidation type="list" allowBlank="1" showInputMessage="1" showErrorMessage="1" sqref="F10" xr:uid="{36EA87B0-34A5-4FC5-B2D4-419F9C5B46CE}">
      <formula1>$I$10:$K$10</formula1>
    </dataValidation>
    <dataValidation type="list" allowBlank="1" showInputMessage="1" showErrorMessage="1" sqref="F11" xr:uid="{94F2F3EC-D9B9-420A-A426-6565AD83BAEE}">
      <formula1>$I$11:$K$11</formula1>
    </dataValidation>
    <dataValidation type="list" allowBlank="1" showInputMessage="1" showErrorMessage="1" sqref="F12" xr:uid="{2FBDE07C-259A-40A9-AA9A-7E04F6D36F0D}">
      <formula1>$I$12:$K$12</formula1>
    </dataValidation>
    <dataValidation type="list" allowBlank="1" showInputMessage="1" showErrorMessage="1" sqref="F13:F14" xr:uid="{00ECD03F-72D3-473C-A74C-52C3ECD0119E}">
      <formula1>$I$13:$K$13</formula1>
    </dataValidation>
    <dataValidation type="list" allowBlank="1" showInputMessage="1" showErrorMessage="1" sqref="F16" xr:uid="{32433604-DDF2-46CE-B4A6-EB49151B769A}">
      <formula1>$I$16:$K$16</formula1>
    </dataValidation>
    <dataValidation type="list" allowBlank="1" showInputMessage="1" showErrorMessage="1" sqref="F17" xr:uid="{B1432F55-BD4F-4A18-A074-34691C084090}">
      <formula1>$I$17:$K$17</formula1>
    </dataValidation>
    <dataValidation type="list" allowBlank="1" showInputMessage="1" showErrorMessage="1" sqref="F20" xr:uid="{C2B9BC7C-8591-4B0E-A256-5379FD61BE80}">
      <formula1>$I$20:$K$20</formula1>
    </dataValidation>
    <dataValidation type="list" allowBlank="1" showInputMessage="1" showErrorMessage="1" sqref="F21" xr:uid="{1B0C3041-4943-4525-B393-7BBF80FBA5D3}">
      <formula1>$I$21:$K$21</formula1>
    </dataValidation>
    <dataValidation type="list" allowBlank="1" showInputMessage="1" showErrorMessage="1" sqref="F22" xr:uid="{427C1F77-CEBF-4F2F-8F57-565C6EDB2A16}">
      <formula1>$I$22:$K$22</formula1>
    </dataValidation>
    <dataValidation type="list" allowBlank="1" showInputMessage="1" showErrorMessage="1" sqref="F18" xr:uid="{D6E279B2-BD10-4108-803C-AAF3D111AFAC}">
      <formula1>$I$18:$K$18</formula1>
    </dataValidation>
  </dataValidations>
  <pageMargins left="0.70866141732283472" right="0.70866141732283472" top="0.74803149606299213" bottom="0.74803149606299213" header="0.31496062992125984" footer="0.31496062992125984"/>
  <pageSetup paperSize="8" scale="4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7F1B5-C069-4A07-B08D-618778832230}">
  <sheetPr>
    <tabColor theme="7" tint="0.79998168889431442"/>
  </sheetPr>
  <dimension ref="A1:K10"/>
  <sheetViews>
    <sheetView workbookViewId="0">
      <selection sqref="A1:C1"/>
    </sheetView>
  </sheetViews>
  <sheetFormatPr defaultRowHeight="18.75"/>
  <cols>
    <col min="1" max="1" width="7.75" bestFit="1" customWidth="1"/>
    <col min="2" max="2" width="14.25" bestFit="1" customWidth="1"/>
    <col min="3" max="3" width="10.375" bestFit="1" customWidth="1"/>
    <col min="4" max="4" width="18.25" hidden="1" customWidth="1"/>
    <col min="5" max="5" width="10.375" bestFit="1" customWidth="1"/>
    <col min="6" max="6" width="151.125" bestFit="1" customWidth="1"/>
  </cols>
  <sheetData>
    <row r="1" spans="1:11">
      <c r="A1" s="178" t="s">
        <v>230</v>
      </c>
      <c r="B1" s="179"/>
      <c r="C1" s="179"/>
      <c r="D1" s="122"/>
      <c r="E1" s="178" t="s">
        <v>241</v>
      </c>
      <c r="F1" s="180"/>
    </row>
    <row r="2" spans="1:11">
      <c r="A2" s="135" t="s">
        <v>17</v>
      </c>
      <c r="B2" s="136" t="s">
        <v>84</v>
      </c>
      <c r="C2" s="136" t="s">
        <v>250</v>
      </c>
      <c r="D2" s="147"/>
      <c r="E2" s="135" t="s">
        <v>130</v>
      </c>
      <c r="F2" s="137" t="s">
        <v>131</v>
      </c>
    </row>
    <row r="3" spans="1:11">
      <c r="A3" s="95" t="s">
        <v>19</v>
      </c>
      <c r="B3" s="96" t="s">
        <v>167</v>
      </c>
      <c r="C3" s="96" t="s">
        <v>142</v>
      </c>
      <c r="D3" s="123" t="str">
        <f>A3&amp;B3&amp;C3</f>
        <v>○適用性高実現可</v>
      </c>
      <c r="E3" s="95" t="s">
        <v>167</v>
      </c>
      <c r="F3" s="97" t="s">
        <v>251</v>
      </c>
    </row>
    <row r="4" spans="1:11">
      <c r="A4" s="95" t="s">
        <v>19</v>
      </c>
      <c r="B4" s="96" t="s">
        <v>244</v>
      </c>
      <c r="C4" s="96" t="s">
        <v>142</v>
      </c>
      <c r="D4" s="123" t="str">
        <f t="shared" ref="D4:D10" si="0">A4&amp;B4&amp;C4</f>
        <v>○適用性低実現可</v>
      </c>
      <c r="E4" s="95" t="s">
        <v>252</v>
      </c>
      <c r="F4" s="97" t="s">
        <v>253</v>
      </c>
    </row>
    <row r="5" spans="1:11">
      <c r="A5" s="95" t="s">
        <v>20</v>
      </c>
      <c r="B5" s="96" t="s">
        <v>167</v>
      </c>
      <c r="C5" s="96" t="s">
        <v>142</v>
      </c>
      <c r="D5" s="123" t="str">
        <f t="shared" si="0"/>
        <v>×適用性高実現可</v>
      </c>
      <c r="E5" s="95" t="s">
        <v>198</v>
      </c>
      <c r="F5" s="97" t="s">
        <v>254</v>
      </c>
      <c r="K5" t="s">
        <v>255</v>
      </c>
    </row>
    <row r="6" spans="1:11">
      <c r="A6" s="95" t="s">
        <v>20</v>
      </c>
      <c r="B6" s="96" t="s">
        <v>244</v>
      </c>
      <c r="C6" s="96" t="s">
        <v>142</v>
      </c>
      <c r="D6" s="123" t="str">
        <f t="shared" si="0"/>
        <v>×適用性低実現可</v>
      </c>
      <c r="E6" s="95" t="s">
        <v>198</v>
      </c>
      <c r="F6" s="97" t="s">
        <v>254</v>
      </c>
    </row>
    <row r="7" spans="1:11">
      <c r="A7" s="95" t="s">
        <v>19</v>
      </c>
      <c r="B7" s="96" t="s">
        <v>167</v>
      </c>
      <c r="C7" s="96" t="s">
        <v>248</v>
      </c>
      <c r="D7" s="123" t="str">
        <f t="shared" si="0"/>
        <v>○適用性高実現性低</v>
      </c>
      <c r="E7" s="95" t="s">
        <v>252</v>
      </c>
      <c r="F7" s="97" t="s">
        <v>256</v>
      </c>
    </row>
    <row r="8" spans="1:11">
      <c r="A8" s="95" t="s">
        <v>19</v>
      </c>
      <c r="B8" s="96" t="s">
        <v>244</v>
      </c>
      <c r="C8" s="96" t="s">
        <v>248</v>
      </c>
      <c r="D8" s="123" t="str">
        <f t="shared" si="0"/>
        <v>○適用性低実現性低</v>
      </c>
      <c r="E8" s="95" t="s">
        <v>252</v>
      </c>
      <c r="F8" s="97" t="s">
        <v>256</v>
      </c>
    </row>
    <row r="9" spans="1:11">
      <c r="A9" s="95" t="s">
        <v>20</v>
      </c>
      <c r="B9" s="96" t="s">
        <v>167</v>
      </c>
      <c r="C9" s="96" t="s">
        <v>248</v>
      </c>
      <c r="D9" s="123" t="str">
        <f t="shared" si="0"/>
        <v>×適用性高実現性低</v>
      </c>
      <c r="E9" s="95" t="s">
        <v>198</v>
      </c>
      <c r="F9" s="97" t="s">
        <v>254</v>
      </c>
    </row>
    <row r="10" spans="1:11">
      <c r="A10" s="98" t="s">
        <v>20</v>
      </c>
      <c r="B10" s="99" t="s">
        <v>244</v>
      </c>
      <c r="C10" s="99" t="s">
        <v>248</v>
      </c>
      <c r="D10" s="124" t="str">
        <f t="shared" si="0"/>
        <v>×適用性低実現性低</v>
      </c>
      <c r="E10" s="98" t="s">
        <v>198</v>
      </c>
      <c r="F10" s="100" t="s">
        <v>254</v>
      </c>
    </row>
  </sheetData>
  <mergeCells count="2">
    <mergeCell ref="A1:C1"/>
    <mergeCell ref="E1:F1"/>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D9E3-837F-4C9C-9FBC-CAFAAB052A83}">
  <sheetPr>
    <tabColor theme="7" tint="0.79998168889431442"/>
  </sheetPr>
  <dimension ref="A1:G83"/>
  <sheetViews>
    <sheetView workbookViewId="0">
      <selection sqref="A1:D1"/>
    </sheetView>
  </sheetViews>
  <sheetFormatPr defaultRowHeight="18.75"/>
  <cols>
    <col min="1" max="1" width="7.75" bestFit="1" customWidth="1"/>
    <col min="2" max="2" width="8.5" bestFit="1" customWidth="1"/>
    <col min="3" max="3" width="10.375" bestFit="1" customWidth="1"/>
    <col min="4" max="4" width="18.25" bestFit="1" customWidth="1"/>
    <col min="5" max="5" width="10.375" hidden="1" customWidth="1"/>
    <col min="6" max="6" width="12.375" customWidth="1"/>
    <col min="7" max="7" width="146.5" bestFit="1" customWidth="1"/>
  </cols>
  <sheetData>
    <row r="1" spans="1:7">
      <c r="A1" s="178" t="s">
        <v>230</v>
      </c>
      <c r="B1" s="179"/>
      <c r="C1" s="179"/>
      <c r="D1" s="179"/>
      <c r="E1" s="122"/>
      <c r="F1" s="178" t="s">
        <v>241</v>
      </c>
      <c r="G1" s="180"/>
    </row>
    <row r="2" spans="1:7">
      <c r="A2" s="138" t="s">
        <v>146</v>
      </c>
      <c r="B2" s="139" t="s">
        <v>135</v>
      </c>
      <c r="C2" s="139" t="s">
        <v>136</v>
      </c>
      <c r="D2" s="139" t="s">
        <v>88</v>
      </c>
      <c r="E2" s="141" t="s">
        <v>4</v>
      </c>
      <c r="F2" s="138" t="s">
        <v>130</v>
      </c>
      <c r="G2" s="140" t="s">
        <v>131</v>
      </c>
    </row>
    <row r="3" spans="1:7">
      <c r="A3" s="101" t="s">
        <v>155</v>
      </c>
      <c r="B3" s="102" t="s">
        <v>257</v>
      </c>
      <c r="C3" s="102" t="s">
        <v>257</v>
      </c>
      <c r="D3" s="102" t="s">
        <v>220</v>
      </c>
      <c r="E3" s="134" t="str">
        <f>A3&amp;B3&amp;C3&amp;D3</f>
        <v>必要高高全域構築検討</v>
      </c>
      <c r="F3" s="101" t="s">
        <v>146</v>
      </c>
      <c r="G3" s="103" t="s">
        <v>258</v>
      </c>
    </row>
    <row r="4" spans="1:7">
      <c r="A4" s="95" t="s">
        <v>155</v>
      </c>
      <c r="B4" s="96" t="s">
        <v>257</v>
      </c>
      <c r="C4" s="96" t="s">
        <v>153</v>
      </c>
      <c r="D4" s="96" t="s">
        <v>220</v>
      </c>
      <c r="E4" s="123" t="str">
        <f t="shared" ref="E4:E67" si="0">A4&amp;B4&amp;C4&amp;D4</f>
        <v>必要高中全域構築検討</v>
      </c>
      <c r="F4" s="95" t="s">
        <v>146</v>
      </c>
      <c r="G4" s="97" t="s">
        <v>258</v>
      </c>
    </row>
    <row r="5" spans="1:7">
      <c r="A5" s="95" t="s">
        <v>155</v>
      </c>
      <c r="B5" s="96" t="s">
        <v>257</v>
      </c>
      <c r="C5" s="96" t="s">
        <v>151</v>
      </c>
      <c r="D5" s="96" t="s">
        <v>220</v>
      </c>
      <c r="E5" s="123" t="str">
        <f t="shared" si="0"/>
        <v>必要高低全域構築検討</v>
      </c>
      <c r="F5" s="95" t="s">
        <v>146</v>
      </c>
      <c r="G5" s="97" t="s">
        <v>258</v>
      </c>
    </row>
    <row r="6" spans="1:7">
      <c r="A6" s="95" t="s">
        <v>159</v>
      </c>
      <c r="B6" s="96" t="s">
        <v>257</v>
      </c>
      <c r="C6" s="96" t="s">
        <v>257</v>
      </c>
      <c r="D6" s="96" t="s">
        <v>220</v>
      </c>
      <c r="E6" s="123" t="str">
        <f t="shared" si="0"/>
        <v>不要高高全域構築検討</v>
      </c>
      <c r="F6" s="95" t="s">
        <v>259</v>
      </c>
      <c r="G6" s="97" t="s">
        <v>260</v>
      </c>
    </row>
    <row r="7" spans="1:7">
      <c r="A7" s="95" t="s">
        <v>159</v>
      </c>
      <c r="B7" s="96" t="s">
        <v>257</v>
      </c>
      <c r="C7" s="96" t="s">
        <v>153</v>
      </c>
      <c r="D7" s="96" t="s">
        <v>220</v>
      </c>
      <c r="E7" s="123" t="str">
        <f t="shared" si="0"/>
        <v>不要高中全域構築検討</v>
      </c>
      <c r="F7" s="95" t="s">
        <v>259</v>
      </c>
      <c r="G7" s="97" t="s">
        <v>260</v>
      </c>
    </row>
    <row r="8" spans="1:7">
      <c r="A8" s="95" t="s">
        <v>159</v>
      </c>
      <c r="B8" s="96" t="s">
        <v>257</v>
      </c>
      <c r="C8" s="96" t="s">
        <v>151</v>
      </c>
      <c r="D8" s="96" t="s">
        <v>220</v>
      </c>
      <c r="E8" s="123" t="str">
        <f t="shared" si="0"/>
        <v>不要高低全域構築検討</v>
      </c>
      <c r="F8" s="95" t="s">
        <v>259</v>
      </c>
      <c r="G8" s="97" t="s">
        <v>260</v>
      </c>
    </row>
    <row r="9" spans="1:7">
      <c r="A9" s="95" t="s">
        <v>157</v>
      </c>
      <c r="B9" s="96" t="s">
        <v>257</v>
      </c>
      <c r="C9" s="96" t="s">
        <v>257</v>
      </c>
      <c r="D9" s="96" t="s">
        <v>220</v>
      </c>
      <c r="E9" s="123" t="str">
        <f t="shared" si="0"/>
        <v>要検討高高全域構築検討</v>
      </c>
      <c r="F9" s="95" t="s">
        <v>146</v>
      </c>
      <c r="G9" s="97" t="s">
        <v>261</v>
      </c>
    </row>
    <row r="10" spans="1:7">
      <c r="A10" s="95" t="s">
        <v>157</v>
      </c>
      <c r="B10" s="96" t="s">
        <v>257</v>
      </c>
      <c r="C10" s="96" t="s">
        <v>153</v>
      </c>
      <c r="D10" s="96" t="s">
        <v>220</v>
      </c>
      <c r="E10" s="123" t="str">
        <f t="shared" si="0"/>
        <v>要検討高中全域構築検討</v>
      </c>
      <c r="F10" s="95" t="s">
        <v>146</v>
      </c>
      <c r="G10" s="97" t="s">
        <v>261</v>
      </c>
    </row>
    <row r="11" spans="1:7">
      <c r="A11" s="95" t="s">
        <v>157</v>
      </c>
      <c r="B11" s="96" t="s">
        <v>257</v>
      </c>
      <c r="C11" s="96" t="s">
        <v>151</v>
      </c>
      <c r="D11" s="96" t="s">
        <v>220</v>
      </c>
      <c r="E11" s="123" t="str">
        <f t="shared" si="0"/>
        <v>要検討高低全域構築検討</v>
      </c>
      <c r="F11" s="95" t="s">
        <v>146</v>
      </c>
      <c r="G11" s="97" t="s">
        <v>261</v>
      </c>
    </row>
    <row r="12" spans="1:7">
      <c r="A12" s="95" t="s">
        <v>155</v>
      </c>
      <c r="B12" s="96" t="s">
        <v>153</v>
      </c>
      <c r="C12" s="96" t="s">
        <v>257</v>
      </c>
      <c r="D12" s="96" t="s">
        <v>220</v>
      </c>
      <c r="E12" s="123" t="str">
        <f t="shared" si="0"/>
        <v>必要中高全域構築検討</v>
      </c>
      <c r="F12" s="95" t="s">
        <v>146</v>
      </c>
      <c r="G12" s="97" t="s">
        <v>258</v>
      </c>
    </row>
    <row r="13" spans="1:7">
      <c r="A13" s="95" t="s">
        <v>155</v>
      </c>
      <c r="B13" s="96" t="s">
        <v>153</v>
      </c>
      <c r="C13" s="96" t="s">
        <v>153</v>
      </c>
      <c r="D13" s="96" t="s">
        <v>220</v>
      </c>
      <c r="E13" s="123" t="str">
        <f t="shared" si="0"/>
        <v>必要中中全域構築検討</v>
      </c>
      <c r="F13" s="95" t="s">
        <v>146</v>
      </c>
      <c r="G13" s="97" t="s">
        <v>258</v>
      </c>
    </row>
    <row r="14" spans="1:7">
      <c r="A14" s="95" t="s">
        <v>155</v>
      </c>
      <c r="B14" s="96" t="s">
        <v>153</v>
      </c>
      <c r="C14" s="96" t="s">
        <v>151</v>
      </c>
      <c r="D14" s="96" t="s">
        <v>220</v>
      </c>
      <c r="E14" s="123" t="str">
        <f t="shared" si="0"/>
        <v>必要中低全域構築検討</v>
      </c>
      <c r="F14" s="95" t="s">
        <v>146</v>
      </c>
      <c r="G14" s="97" t="s">
        <v>258</v>
      </c>
    </row>
    <row r="15" spans="1:7">
      <c r="A15" s="95" t="s">
        <v>159</v>
      </c>
      <c r="B15" s="96" t="s">
        <v>153</v>
      </c>
      <c r="C15" s="96" t="s">
        <v>257</v>
      </c>
      <c r="D15" s="96" t="s">
        <v>220</v>
      </c>
      <c r="E15" s="123" t="str">
        <f t="shared" si="0"/>
        <v>不要中高全域構築検討</v>
      </c>
      <c r="F15" s="95" t="s">
        <v>262</v>
      </c>
      <c r="G15" s="97" t="s">
        <v>263</v>
      </c>
    </row>
    <row r="16" spans="1:7">
      <c r="A16" s="95" t="s">
        <v>159</v>
      </c>
      <c r="B16" s="96" t="s">
        <v>153</v>
      </c>
      <c r="C16" s="96" t="s">
        <v>153</v>
      </c>
      <c r="D16" s="96" t="s">
        <v>220</v>
      </c>
      <c r="E16" s="123" t="str">
        <f t="shared" si="0"/>
        <v>不要中中全域構築検討</v>
      </c>
      <c r="F16" s="95" t="s">
        <v>262</v>
      </c>
      <c r="G16" s="97" t="s">
        <v>263</v>
      </c>
    </row>
    <row r="17" spans="1:7">
      <c r="A17" s="95" t="s">
        <v>159</v>
      </c>
      <c r="B17" s="96" t="s">
        <v>153</v>
      </c>
      <c r="C17" s="96" t="s">
        <v>151</v>
      </c>
      <c r="D17" s="96" t="s">
        <v>220</v>
      </c>
      <c r="E17" s="123" t="str">
        <f t="shared" si="0"/>
        <v>不要中低全域構築検討</v>
      </c>
      <c r="F17" s="95" t="s">
        <v>262</v>
      </c>
      <c r="G17" s="97" t="s">
        <v>263</v>
      </c>
    </row>
    <row r="18" spans="1:7">
      <c r="A18" s="95" t="s">
        <v>157</v>
      </c>
      <c r="B18" s="96" t="s">
        <v>153</v>
      </c>
      <c r="C18" s="96" t="s">
        <v>257</v>
      </c>
      <c r="D18" s="96" t="s">
        <v>220</v>
      </c>
      <c r="E18" s="123" t="str">
        <f t="shared" si="0"/>
        <v>要検討中高全域構築検討</v>
      </c>
      <c r="F18" s="95" t="s">
        <v>146</v>
      </c>
      <c r="G18" s="97" t="s">
        <v>261</v>
      </c>
    </row>
    <row r="19" spans="1:7">
      <c r="A19" s="95" t="s">
        <v>157</v>
      </c>
      <c r="B19" s="96" t="s">
        <v>153</v>
      </c>
      <c r="C19" s="96" t="s">
        <v>153</v>
      </c>
      <c r="D19" s="96" t="s">
        <v>220</v>
      </c>
      <c r="E19" s="123" t="str">
        <f t="shared" si="0"/>
        <v>要検討中中全域構築検討</v>
      </c>
      <c r="F19" s="95" t="s">
        <v>146</v>
      </c>
      <c r="G19" s="97" t="s">
        <v>261</v>
      </c>
    </row>
    <row r="20" spans="1:7">
      <c r="A20" s="95" t="s">
        <v>157</v>
      </c>
      <c r="B20" s="96" t="s">
        <v>153</v>
      </c>
      <c r="C20" s="96" t="s">
        <v>151</v>
      </c>
      <c r="D20" s="96" t="s">
        <v>220</v>
      </c>
      <c r="E20" s="123" t="str">
        <f t="shared" si="0"/>
        <v>要検討中低全域構築検討</v>
      </c>
      <c r="F20" s="95" t="s">
        <v>146</v>
      </c>
      <c r="G20" s="97" t="s">
        <v>261</v>
      </c>
    </row>
    <row r="21" spans="1:7">
      <c r="A21" s="95" t="s">
        <v>155</v>
      </c>
      <c r="B21" s="96" t="s">
        <v>151</v>
      </c>
      <c r="C21" s="96" t="s">
        <v>257</v>
      </c>
      <c r="D21" s="96" t="s">
        <v>220</v>
      </c>
      <c r="E21" s="123" t="str">
        <f t="shared" si="0"/>
        <v>必要低高全域構築検討</v>
      </c>
      <c r="F21" s="95" t="s">
        <v>146</v>
      </c>
      <c r="G21" s="97" t="s">
        <v>264</v>
      </c>
    </row>
    <row r="22" spans="1:7">
      <c r="A22" s="95" t="s">
        <v>155</v>
      </c>
      <c r="B22" s="96" t="s">
        <v>151</v>
      </c>
      <c r="C22" s="96" t="s">
        <v>153</v>
      </c>
      <c r="D22" s="96" t="s">
        <v>220</v>
      </c>
      <c r="E22" s="123" t="str">
        <f t="shared" si="0"/>
        <v>必要低中全域構築検討</v>
      </c>
      <c r="F22" s="95" t="s">
        <v>146</v>
      </c>
      <c r="G22" s="97" t="s">
        <v>264</v>
      </c>
    </row>
    <row r="23" spans="1:7">
      <c r="A23" s="95" t="s">
        <v>155</v>
      </c>
      <c r="B23" s="96" t="s">
        <v>151</v>
      </c>
      <c r="C23" s="96" t="s">
        <v>151</v>
      </c>
      <c r="D23" s="96" t="s">
        <v>220</v>
      </c>
      <c r="E23" s="123" t="str">
        <f t="shared" si="0"/>
        <v>必要低低全域構築検討</v>
      </c>
      <c r="F23" s="95" t="s">
        <v>146</v>
      </c>
      <c r="G23" s="97" t="s">
        <v>264</v>
      </c>
    </row>
    <row r="24" spans="1:7">
      <c r="A24" s="95" t="s">
        <v>159</v>
      </c>
      <c r="B24" s="96" t="s">
        <v>151</v>
      </c>
      <c r="C24" s="96" t="s">
        <v>257</v>
      </c>
      <c r="D24" s="96" t="s">
        <v>220</v>
      </c>
      <c r="E24" s="123" t="str">
        <f t="shared" si="0"/>
        <v>不要低高全域構築検討</v>
      </c>
      <c r="F24" s="95" t="s">
        <v>262</v>
      </c>
      <c r="G24" s="97" t="s">
        <v>263</v>
      </c>
    </row>
    <row r="25" spans="1:7">
      <c r="A25" s="95" t="s">
        <v>159</v>
      </c>
      <c r="B25" s="96" t="s">
        <v>151</v>
      </c>
      <c r="C25" s="96" t="s">
        <v>153</v>
      </c>
      <c r="D25" s="96" t="s">
        <v>220</v>
      </c>
      <c r="E25" s="123" t="str">
        <f t="shared" si="0"/>
        <v>不要低中全域構築検討</v>
      </c>
      <c r="F25" s="95" t="s">
        <v>262</v>
      </c>
      <c r="G25" s="97" t="s">
        <v>263</v>
      </c>
    </row>
    <row r="26" spans="1:7">
      <c r="A26" s="95" t="s">
        <v>159</v>
      </c>
      <c r="B26" s="96" t="s">
        <v>151</v>
      </c>
      <c r="C26" s="96" t="s">
        <v>151</v>
      </c>
      <c r="D26" s="96" t="s">
        <v>220</v>
      </c>
      <c r="E26" s="123" t="str">
        <f t="shared" si="0"/>
        <v>不要低低全域構築検討</v>
      </c>
      <c r="F26" s="95" t="s">
        <v>262</v>
      </c>
      <c r="G26" s="97" t="s">
        <v>263</v>
      </c>
    </row>
    <row r="27" spans="1:7">
      <c r="A27" s="95" t="s">
        <v>157</v>
      </c>
      <c r="B27" s="96" t="s">
        <v>151</v>
      </c>
      <c r="C27" s="96" t="s">
        <v>257</v>
      </c>
      <c r="D27" s="96" t="s">
        <v>220</v>
      </c>
      <c r="E27" s="123" t="str">
        <f t="shared" si="0"/>
        <v>要検討低高全域構築検討</v>
      </c>
      <c r="F27" s="95" t="s">
        <v>146</v>
      </c>
      <c r="G27" s="97" t="s">
        <v>261</v>
      </c>
    </row>
    <row r="28" spans="1:7">
      <c r="A28" s="95" t="s">
        <v>157</v>
      </c>
      <c r="B28" s="96" t="s">
        <v>151</v>
      </c>
      <c r="C28" s="96" t="s">
        <v>153</v>
      </c>
      <c r="D28" s="96" t="s">
        <v>220</v>
      </c>
      <c r="E28" s="123" t="str">
        <f t="shared" si="0"/>
        <v>要検討低中全域構築検討</v>
      </c>
      <c r="F28" s="95" t="s">
        <v>146</v>
      </c>
      <c r="G28" s="97" t="s">
        <v>261</v>
      </c>
    </row>
    <row r="29" spans="1:7">
      <c r="A29" s="95" t="s">
        <v>157</v>
      </c>
      <c r="B29" s="96" t="s">
        <v>151</v>
      </c>
      <c r="C29" s="96" t="s">
        <v>151</v>
      </c>
      <c r="D29" s="96" t="s">
        <v>220</v>
      </c>
      <c r="E29" s="123" t="str">
        <f t="shared" si="0"/>
        <v>要検討低低全域構築検討</v>
      </c>
      <c r="F29" s="95" t="s">
        <v>146</v>
      </c>
      <c r="G29" s="97" t="s">
        <v>261</v>
      </c>
    </row>
    <row r="30" spans="1:7">
      <c r="A30" s="95" t="s">
        <v>155</v>
      </c>
      <c r="B30" s="96" t="s">
        <v>257</v>
      </c>
      <c r="C30" s="96" t="s">
        <v>257</v>
      </c>
      <c r="D30" s="96" t="s">
        <v>213</v>
      </c>
      <c r="E30" s="123" t="str">
        <f t="shared" si="0"/>
        <v>必要高高スポット構築推奨</v>
      </c>
      <c r="F30" s="95" t="s">
        <v>146</v>
      </c>
      <c r="G30" s="97" t="s">
        <v>258</v>
      </c>
    </row>
    <row r="31" spans="1:7">
      <c r="A31" s="95" t="s">
        <v>155</v>
      </c>
      <c r="B31" s="96" t="s">
        <v>257</v>
      </c>
      <c r="C31" s="96" t="s">
        <v>153</v>
      </c>
      <c r="D31" s="96" t="s">
        <v>213</v>
      </c>
      <c r="E31" s="123" t="str">
        <f t="shared" si="0"/>
        <v>必要高中スポット構築推奨</v>
      </c>
      <c r="F31" s="95" t="s">
        <v>146</v>
      </c>
      <c r="G31" s="97" t="s">
        <v>258</v>
      </c>
    </row>
    <row r="32" spans="1:7">
      <c r="A32" s="95" t="s">
        <v>155</v>
      </c>
      <c r="B32" s="96" t="s">
        <v>257</v>
      </c>
      <c r="C32" s="96" t="s">
        <v>151</v>
      </c>
      <c r="D32" s="96" t="s">
        <v>213</v>
      </c>
      <c r="E32" s="123" t="str">
        <f t="shared" si="0"/>
        <v>必要高低スポット構築推奨</v>
      </c>
      <c r="F32" s="95" t="s">
        <v>146</v>
      </c>
      <c r="G32" s="97" t="s">
        <v>258</v>
      </c>
    </row>
    <row r="33" spans="1:7">
      <c r="A33" s="95" t="s">
        <v>159</v>
      </c>
      <c r="B33" s="96" t="s">
        <v>257</v>
      </c>
      <c r="C33" s="96" t="s">
        <v>257</v>
      </c>
      <c r="D33" s="96" t="s">
        <v>213</v>
      </c>
      <c r="E33" s="123" t="str">
        <f t="shared" si="0"/>
        <v>不要高高スポット構築推奨</v>
      </c>
      <c r="F33" s="95" t="s">
        <v>259</v>
      </c>
      <c r="G33" s="97" t="s">
        <v>260</v>
      </c>
    </row>
    <row r="34" spans="1:7">
      <c r="A34" s="95" t="s">
        <v>159</v>
      </c>
      <c r="B34" s="96" t="s">
        <v>257</v>
      </c>
      <c r="C34" s="96" t="s">
        <v>153</v>
      </c>
      <c r="D34" s="96" t="s">
        <v>213</v>
      </c>
      <c r="E34" s="123" t="str">
        <f t="shared" si="0"/>
        <v>不要高中スポット構築推奨</v>
      </c>
      <c r="F34" s="95" t="s">
        <v>259</v>
      </c>
      <c r="G34" s="97" t="s">
        <v>260</v>
      </c>
    </row>
    <row r="35" spans="1:7">
      <c r="A35" s="95" t="s">
        <v>159</v>
      </c>
      <c r="B35" s="96" t="s">
        <v>257</v>
      </c>
      <c r="C35" s="96" t="s">
        <v>151</v>
      </c>
      <c r="D35" s="96" t="s">
        <v>213</v>
      </c>
      <c r="E35" s="123" t="str">
        <f t="shared" si="0"/>
        <v>不要高低スポット構築推奨</v>
      </c>
      <c r="F35" s="95" t="s">
        <v>259</v>
      </c>
      <c r="G35" s="97" t="s">
        <v>260</v>
      </c>
    </row>
    <row r="36" spans="1:7">
      <c r="A36" s="95" t="s">
        <v>157</v>
      </c>
      <c r="B36" s="96" t="s">
        <v>257</v>
      </c>
      <c r="C36" s="96" t="s">
        <v>257</v>
      </c>
      <c r="D36" s="96" t="s">
        <v>213</v>
      </c>
      <c r="E36" s="123" t="str">
        <f t="shared" si="0"/>
        <v>要検討高高スポット構築推奨</v>
      </c>
      <c r="F36" s="95" t="s">
        <v>146</v>
      </c>
      <c r="G36" s="97" t="s">
        <v>261</v>
      </c>
    </row>
    <row r="37" spans="1:7">
      <c r="A37" s="95" t="s">
        <v>157</v>
      </c>
      <c r="B37" s="96" t="s">
        <v>257</v>
      </c>
      <c r="C37" s="96" t="s">
        <v>153</v>
      </c>
      <c r="D37" s="96" t="s">
        <v>213</v>
      </c>
      <c r="E37" s="123" t="str">
        <f t="shared" si="0"/>
        <v>要検討高中スポット構築推奨</v>
      </c>
      <c r="F37" s="95" t="s">
        <v>146</v>
      </c>
      <c r="G37" s="97" t="s">
        <v>261</v>
      </c>
    </row>
    <row r="38" spans="1:7">
      <c r="A38" s="95" t="s">
        <v>157</v>
      </c>
      <c r="B38" s="96" t="s">
        <v>257</v>
      </c>
      <c r="C38" s="96" t="s">
        <v>151</v>
      </c>
      <c r="D38" s="96" t="s">
        <v>213</v>
      </c>
      <c r="E38" s="123" t="str">
        <f t="shared" si="0"/>
        <v>要検討高低スポット構築推奨</v>
      </c>
      <c r="F38" s="95" t="s">
        <v>146</v>
      </c>
      <c r="G38" s="97" t="s">
        <v>261</v>
      </c>
    </row>
    <row r="39" spans="1:7">
      <c r="A39" s="95" t="s">
        <v>155</v>
      </c>
      <c r="B39" s="96" t="s">
        <v>153</v>
      </c>
      <c r="C39" s="96" t="s">
        <v>257</v>
      </c>
      <c r="D39" s="96" t="s">
        <v>213</v>
      </c>
      <c r="E39" s="123" t="str">
        <f t="shared" si="0"/>
        <v>必要中高スポット構築推奨</v>
      </c>
      <c r="F39" s="95" t="s">
        <v>146</v>
      </c>
      <c r="G39" s="97" t="s">
        <v>258</v>
      </c>
    </row>
    <row r="40" spans="1:7">
      <c r="A40" s="95" t="s">
        <v>155</v>
      </c>
      <c r="B40" s="96" t="s">
        <v>153</v>
      </c>
      <c r="C40" s="96" t="s">
        <v>153</v>
      </c>
      <c r="D40" s="96" t="s">
        <v>213</v>
      </c>
      <c r="E40" s="123" t="str">
        <f t="shared" si="0"/>
        <v>必要中中スポット構築推奨</v>
      </c>
      <c r="F40" s="95" t="s">
        <v>146</v>
      </c>
      <c r="G40" s="97" t="s">
        <v>258</v>
      </c>
    </row>
    <row r="41" spans="1:7">
      <c r="A41" s="95" t="s">
        <v>155</v>
      </c>
      <c r="B41" s="96" t="s">
        <v>153</v>
      </c>
      <c r="C41" s="96" t="s">
        <v>151</v>
      </c>
      <c r="D41" s="96" t="s">
        <v>213</v>
      </c>
      <c r="E41" s="123" t="str">
        <f t="shared" si="0"/>
        <v>必要中低スポット構築推奨</v>
      </c>
      <c r="F41" s="95" t="s">
        <v>146</v>
      </c>
      <c r="G41" s="97" t="s">
        <v>258</v>
      </c>
    </row>
    <row r="42" spans="1:7">
      <c r="A42" s="95" t="s">
        <v>159</v>
      </c>
      <c r="B42" s="96" t="s">
        <v>153</v>
      </c>
      <c r="C42" s="96" t="s">
        <v>257</v>
      </c>
      <c r="D42" s="96" t="s">
        <v>213</v>
      </c>
      <c r="E42" s="123" t="str">
        <f t="shared" si="0"/>
        <v>不要中高スポット構築推奨</v>
      </c>
      <c r="F42" s="95" t="s">
        <v>262</v>
      </c>
      <c r="G42" s="97" t="s">
        <v>263</v>
      </c>
    </row>
    <row r="43" spans="1:7">
      <c r="A43" s="95" t="s">
        <v>159</v>
      </c>
      <c r="B43" s="96" t="s">
        <v>153</v>
      </c>
      <c r="C43" s="96" t="s">
        <v>153</v>
      </c>
      <c r="D43" s="96" t="s">
        <v>213</v>
      </c>
      <c r="E43" s="123" t="str">
        <f t="shared" si="0"/>
        <v>不要中中スポット構築推奨</v>
      </c>
      <c r="F43" s="95" t="s">
        <v>262</v>
      </c>
      <c r="G43" s="97" t="s">
        <v>263</v>
      </c>
    </row>
    <row r="44" spans="1:7">
      <c r="A44" s="95" t="s">
        <v>159</v>
      </c>
      <c r="B44" s="96" t="s">
        <v>153</v>
      </c>
      <c r="C44" s="96" t="s">
        <v>151</v>
      </c>
      <c r="D44" s="96" t="s">
        <v>213</v>
      </c>
      <c r="E44" s="123" t="str">
        <f t="shared" si="0"/>
        <v>不要中低スポット構築推奨</v>
      </c>
      <c r="F44" s="95" t="s">
        <v>262</v>
      </c>
      <c r="G44" s="97" t="s">
        <v>263</v>
      </c>
    </row>
    <row r="45" spans="1:7">
      <c r="A45" s="95" t="s">
        <v>157</v>
      </c>
      <c r="B45" s="96" t="s">
        <v>153</v>
      </c>
      <c r="C45" s="96" t="s">
        <v>257</v>
      </c>
      <c r="D45" s="96" t="s">
        <v>213</v>
      </c>
      <c r="E45" s="123" t="str">
        <f t="shared" si="0"/>
        <v>要検討中高スポット構築推奨</v>
      </c>
      <c r="F45" s="95" t="s">
        <v>146</v>
      </c>
      <c r="G45" s="97" t="s">
        <v>261</v>
      </c>
    </row>
    <row r="46" spans="1:7">
      <c r="A46" s="95" t="s">
        <v>157</v>
      </c>
      <c r="B46" s="96" t="s">
        <v>153</v>
      </c>
      <c r="C46" s="96" t="s">
        <v>153</v>
      </c>
      <c r="D46" s="96" t="s">
        <v>213</v>
      </c>
      <c r="E46" s="123" t="str">
        <f t="shared" si="0"/>
        <v>要検討中中スポット構築推奨</v>
      </c>
      <c r="F46" s="95" t="s">
        <v>146</v>
      </c>
      <c r="G46" s="97" t="s">
        <v>261</v>
      </c>
    </row>
    <row r="47" spans="1:7">
      <c r="A47" s="95" t="s">
        <v>157</v>
      </c>
      <c r="B47" s="96" t="s">
        <v>153</v>
      </c>
      <c r="C47" s="96" t="s">
        <v>151</v>
      </c>
      <c r="D47" s="96" t="s">
        <v>213</v>
      </c>
      <c r="E47" s="123" t="str">
        <f t="shared" si="0"/>
        <v>要検討中低スポット構築推奨</v>
      </c>
      <c r="F47" s="95" t="s">
        <v>146</v>
      </c>
      <c r="G47" s="97" t="s">
        <v>261</v>
      </c>
    </row>
    <row r="48" spans="1:7">
      <c r="A48" s="95" t="s">
        <v>155</v>
      </c>
      <c r="B48" s="96" t="s">
        <v>151</v>
      </c>
      <c r="C48" s="96" t="s">
        <v>257</v>
      </c>
      <c r="D48" s="96" t="s">
        <v>213</v>
      </c>
      <c r="E48" s="123" t="str">
        <f t="shared" si="0"/>
        <v>必要低高スポット構築推奨</v>
      </c>
      <c r="F48" s="95" t="s">
        <v>146</v>
      </c>
      <c r="G48" s="97" t="s">
        <v>264</v>
      </c>
    </row>
    <row r="49" spans="1:7">
      <c r="A49" s="95" t="s">
        <v>155</v>
      </c>
      <c r="B49" s="96" t="s">
        <v>151</v>
      </c>
      <c r="C49" s="96" t="s">
        <v>153</v>
      </c>
      <c r="D49" s="96" t="s">
        <v>213</v>
      </c>
      <c r="E49" s="123" t="str">
        <f t="shared" si="0"/>
        <v>必要低中スポット構築推奨</v>
      </c>
      <c r="F49" s="95" t="s">
        <v>146</v>
      </c>
      <c r="G49" s="97" t="s">
        <v>264</v>
      </c>
    </row>
    <row r="50" spans="1:7">
      <c r="A50" s="95" t="s">
        <v>155</v>
      </c>
      <c r="B50" s="96" t="s">
        <v>151</v>
      </c>
      <c r="C50" s="96" t="s">
        <v>151</v>
      </c>
      <c r="D50" s="96" t="s">
        <v>213</v>
      </c>
      <c r="E50" s="123" t="str">
        <f t="shared" si="0"/>
        <v>必要低低スポット構築推奨</v>
      </c>
      <c r="F50" s="95" t="s">
        <v>146</v>
      </c>
      <c r="G50" s="97" t="s">
        <v>264</v>
      </c>
    </row>
    <row r="51" spans="1:7">
      <c r="A51" s="95" t="s">
        <v>159</v>
      </c>
      <c r="B51" s="96" t="s">
        <v>151</v>
      </c>
      <c r="C51" s="96" t="s">
        <v>257</v>
      </c>
      <c r="D51" s="96" t="s">
        <v>213</v>
      </c>
      <c r="E51" s="123" t="str">
        <f t="shared" si="0"/>
        <v>不要低高スポット構築推奨</v>
      </c>
      <c r="F51" s="95" t="s">
        <v>262</v>
      </c>
      <c r="G51" s="97" t="s">
        <v>263</v>
      </c>
    </row>
    <row r="52" spans="1:7">
      <c r="A52" s="95" t="s">
        <v>159</v>
      </c>
      <c r="B52" s="96" t="s">
        <v>151</v>
      </c>
      <c r="C52" s="96" t="s">
        <v>153</v>
      </c>
      <c r="D52" s="96" t="s">
        <v>213</v>
      </c>
      <c r="E52" s="123" t="str">
        <f t="shared" si="0"/>
        <v>不要低中スポット構築推奨</v>
      </c>
      <c r="F52" s="95" t="s">
        <v>262</v>
      </c>
      <c r="G52" s="97" t="s">
        <v>263</v>
      </c>
    </row>
    <row r="53" spans="1:7">
      <c r="A53" s="95" t="s">
        <v>159</v>
      </c>
      <c r="B53" s="96" t="s">
        <v>151</v>
      </c>
      <c r="C53" s="96" t="s">
        <v>151</v>
      </c>
      <c r="D53" s="96" t="s">
        <v>213</v>
      </c>
      <c r="E53" s="123" t="str">
        <f t="shared" si="0"/>
        <v>不要低低スポット構築推奨</v>
      </c>
      <c r="F53" s="95" t="s">
        <v>262</v>
      </c>
      <c r="G53" s="97" t="s">
        <v>263</v>
      </c>
    </row>
    <row r="54" spans="1:7">
      <c r="A54" s="95" t="s">
        <v>157</v>
      </c>
      <c r="B54" s="96" t="s">
        <v>151</v>
      </c>
      <c r="C54" s="96" t="s">
        <v>257</v>
      </c>
      <c r="D54" s="96" t="s">
        <v>213</v>
      </c>
      <c r="E54" s="123" t="str">
        <f t="shared" si="0"/>
        <v>要検討低高スポット構築推奨</v>
      </c>
      <c r="F54" s="95" t="s">
        <v>146</v>
      </c>
      <c r="G54" s="97" t="s">
        <v>261</v>
      </c>
    </row>
    <row r="55" spans="1:7">
      <c r="A55" s="95" t="s">
        <v>157</v>
      </c>
      <c r="B55" s="96" t="s">
        <v>151</v>
      </c>
      <c r="C55" s="96" t="s">
        <v>153</v>
      </c>
      <c r="D55" s="96" t="s">
        <v>213</v>
      </c>
      <c r="E55" s="123" t="str">
        <f t="shared" si="0"/>
        <v>要検討低中スポット構築推奨</v>
      </c>
      <c r="F55" s="95" t="s">
        <v>146</v>
      </c>
      <c r="G55" s="97" t="s">
        <v>261</v>
      </c>
    </row>
    <row r="56" spans="1:7">
      <c r="A56" s="95" t="s">
        <v>157</v>
      </c>
      <c r="B56" s="96" t="s">
        <v>151</v>
      </c>
      <c r="C56" s="96" t="s">
        <v>151</v>
      </c>
      <c r="D56" s="96" t="s">
        <v>213</v>
      </c>
      <c r="E56" s="123" t="str">
        <f t="shared" si="0"/>
        <v>要検討低低スポット構築推奨</v>
      </c>
      <c r="F56" s="95" t="s">
        <v>146</v>
      </c>
      <c r="G56" s="97" t="s">
        <v>261</v>
      </c>
    </row>
    <row r="57" spans="1:7">
      <c r="A57" s="95" t="s">
        <v>155</v>
      </c>
      <c r="B57" s="96" t="s">
        <v>257</v>
      </c>
      <c r="C57" s="96" t="s">
        <v>257</v>
      </c>
      <c r="D57" s="96" t="s">
        <v>216</v>
      </c>
      <c r="E57" s="123" t="str">
        <f t="shared" si="0"/>
        <v>必要高高新規構築不要</v>
      </c>
      <c r="F57" s="95"/>
      <c r="G57" s="97" t="s">
        <v>258</v>
      </c>
    </row>
    <row r="58" spans="1:7">
      <c r="A58" s="95" t="s">
        <v>155</v>
      </c>
      <c r="B58" s="96" t="s">
        <v>257</v>
      </c>
      <c r="C58" s="96" t="s">
        <v>153</v>
      </c>
      <c r="D58" s="96" t="s">
        <v>216</v>
      </c>
      <c r="E58" s="123" t="str">
        <f t="shared" si="0"/>
        <v>必要高中新規構築不要</v>
      </c>
      <c r="F58" s="95"/>
      <c r="G58" s="97" t="s">
        <v>258</v>
      </c>
    </row>
    <row r="59" spans="1:7">
      <c r="A59" s="95" t="s">
        <v>155</v>
      </c>
      <c r="B59" s="96" t="s">
        <v>257</v>
      </c>
      <c r="C59" s="96" t="s">
        <v>151</v>
      </c>
      <c r="D59" s="96" t="s">
        <v>216</v>
      </c>
      <c r="E59" s="123" t="str">
        <f t="shared" si="0"/>
        <v>必要高低新規構築不要</v>
      </c>
      <c r="F59" s="95"/>
      <c r="G59" s="97" t="s">
        <v>258</v>
      </c>
    </row>
    <row r="60" spans="1:7">
      <c r="A60" s="95" t="s">
        <v>159</v>
      </c>
      <c r="B60" s="96" t="s">
        <v>257</v>
      </c>
      <c r="C60" s="96" t="s">
        <v>257</v>
      </c>
      <c r="D60" s="96" t="s">
        <v>216</v>
      </c>
      <c r="E60" s="123" t="str">
        <f t="shared" si="0"/>
        <v>不要高高新規構築不要</v>
      </c>
      <c r="F60" s="95" t="s">
        <v>259</v>
      </c>
      <c r="G60" s="97" t="s">
        <v>260</v>
      </c>
    </row>
    <row r="61" spans="1:7">
      <c r="A61" s="95" t="s">
        <v>159</v>
      </c>
      <c r="B61" s="96" t="s">
        <v>257</v>
      </c>
      <c r="C61" s="96" t="s">
        <v>153</v>
      </c>
      <c r="D61" s="96" t="s">
        <v>216</v>
      </c>
      <c r="E61" s="123" t="str">
        <f t="shared" si="0"/>
        <v>不要高中新規構築不要</v>
      </c>
      <c r="F61" s="95" t="s">
        <v>259</v>
      </c>
      <c r="G61" s="97" t="s">
        <v>260</v>
      </c>
    </row>
    <row r="62" spans="1:7">
      <c r="A62" s="95" t="s">
        <v>159</v>
      </c>
      <c r="B62" s="96" t="s">
        <v>257</v>
      </c>
      <c r="C62" s="96" t="s">
        <v>151</v>
      </c>
      <c r="D62" s="96" t="s">
        <v>216</v>
      </c>
      <c r="E62" s="123" t="str">
        <f t="shared" si="0"/>
        <v>不要高低新規構築不要</v>
      </c>
      <c r="F62" s="95" t="s">
        <v>259</v>
      </c>
      <c r="G62" s="97" t="s">
        <v>260</v>
      </c>
    </row>
    <row r="63" spans="1:7">
      <c r="A63" s="95" t="s">
        <v>157</v>
      </c>
      <c r="B63" s="96" t="s">
        <v>257</v>
      </c>
      <c r="C63" s="96" t="s">
        <v>257</v>
      </c>
      <c r="D63" s="96" t="s">
        <v>216</v>
      </c>
      <c r="E63" s="123" t="str">
        <f t="shared" si="0"/>
        <v>要検討高高新規構築不要</v>
      </c>
      <c r="F63" s="95" t="s">
        <v>262</v>
      </c>
      <c r="G63" s="97" t="s">
        <v>263</v>
      </c>
    </row>
    <row r="64" spans="1:7">
      <c r="A64" s="95" t="s">
        <v>157</v>
      </c>
      <c r="B64" s="96" t="s">
        <v>257</v>
      </c>
      <c r="C64" s="96" t="s">
        <v>153</v>
      </c>
      <c r="D64" s="96" t="s">
        <v>216</v>
      </c>
      <c r="E64" s="123" t="str">
        <f t="shared" si="0"/>
        <v>要検討高中新規構築不要</v>
      </c>
      <c r="F64" s="95" t="s">
        <v>262</v>
      </c>
      <c r="G64" s="97" t="s">
        <v>263</v>
      </c>
    </row>
    <row r="65" spans="1:7">
      <c r="A65" s="95" t="s">
        <v>157</v>
      </c>
      <c r="B65" s="96" t="s">
        <v>257</v>
      </c>
      <c r="C65" s="96" t="s">
        <v>151</v>
      </c>
      <c r="D65" s="96" t="s">
        <v>216</v>
      </c>
      <c r="E65" s="123" t="str">
        <f t="shared" si="0"/>
        <v>要検討高低新規構築不要</v>
      </c>
      <c r="F65" s="95" t="s">
        <v>262</v>
      </c>
      <c r="G65" s="97" t="s">
        <v>263</v>
      </c>
    </row>
    <row r="66" spans="1:7">
      <c r="A66" s="95" t="s">
        <v>155</v>
      </c>
      <c r="B66" s="96" t="s">
        <v>153</v>
      </c>
      <c r="C66" s="96" t="s">
        <v>257</v>
      </c>
      <c r="D66" s="96" t="s">
        <v>216</v>
      </c>
      <c r="E66" s="123" t="str">
        <f t="shared" si="0"/>
        <v>必要中高新規構築不要</v>
      </c>
      <c r="F66" s="95" t="s">
        <v>146</v>
      </c>
      <c r="G66" s="97" t="s">
        <v>265</v>
      </c>
    </row>
    <row r="67" spans="1:7">
      <c r="A67" s="95" t="s">
        <v>155</v>
      </c>
      <c r="B67" s="96" t="s">
        <v>153</v>
      </c>
      <c r="C67" s="96" t="s">
        <v>153</v>
      </c>
      <c r="D67" s="96" t="s">
        <v>216</v>
      </c>
      <c r="E67" s="123" t="str">
        <f t="shared" si="0"/>
        <v>必要中中新規構築不要</v>
      </c>
      <c r="F67" s="95" t="s">
        <v>146</v>
      </c>
      <c r="G67" s="97" t="s">
        <v>265</v>
      </c>
    </row>
    <row r="68" spans="1:7">
      <c r="A68" s="95" t="s">
        <v>155</v>
      </c>
      <c r="B68" s="96" t="s">
        <v>153</v>
      </c>
      <c r="C68" s="96" t="s">
        <v>151</v>
      </c>
      <c r="D68" s="96" t="s">
        <v>216</v>
      </c>
      <c r="E68" s="123" t="str">
        <f t="shared" ref="E68:E83" si="1">A68&amp;B68&amp;C68&amp;D68</f>
        <v>必要中低新規構築不要</v>
      </c>
      <c r="F68" s="95" t="s">
        <v>146</v>
      </c>
      <c r="G68" s="97" t="s">
        <v>265</v>
      </c>
    </row>
    <row r="69" spans="1:7">
      <c r="A69" s="95" t="s">
        <v>159</v>
      </c>
      <c r="B69" s="96" t="s">
        <v>153</v>
      </c>
      <c r="C69" s="96" t="s">
        <v>257</v>
      </c>
      <c r="D69" s="96" t="s">
        <v>216</v>
      </c>
      <c r="E69" s="123" t="str">
        <f t="shared" si="1"/>
        <v>不要中高新規構築不要</v>
      </c>
      <c r="F69" s="95" t="s">
        <v>262</v>
      </c>
      <c r="G69" s="97" t="s">
        <v>263</v>
      </c>
    </row>
    <row r="70" spans="1:7">
      <c r="A70" s="95" t="s">
        <v>159</v>
      </c>
      <c r="B70" s="96" t="s">
        <v>153</v>
      </c>
      <c r="C70" s="96" t="s">
        <v>153</v>
      </c>
      <c r="D70" s="96" t="s">
        <v>216</v>
      </c>
      <c r="E70" s="123" t="str">
        <f t="shared" si="1"/>
        <v>不要中中新規構築不要</v>
      </c>
      <c r="F70" s="95" t="s">
        <v>262</v>
      </c>
      <c r="G70" s="97" t="s">
        <v>263</v>
      </c>
    </row>
    <row r="71" spans="1:7">
      <c r="A71" s="95" t="s">
        <v>159</v>
      </c>
      <c r="B71" s="96" t="s">
        <v>153</v>
      </c>
      <c r="C71" s="96" t="s">
        <v>151</v>
      </c>
      <c r="D71" s="96" t="s">
        <v>216</v>
      </c>
      <c r="E71" s="123" t="str">
        <f t="shared" si="1"/>
        <v>不要中低新規構築不要</v>
      </c>
      <c r="F71" s="95" t="s">
        <v>262</v>
      </c>
      <c r="G71" s="97" t="s">
        <v>263</v>
      </c>
    </row>
    <row r="72" spans="1:7">
      <c r="A72" s="95" t="s">
        <v>157</v>
      </c>
      <c r="B72" s="96" t="s">
        <v>153</v>
      </c>
      <c r="C72" s="96" t="s">
        <v>257</v>
      </c>
      <c r="D72" s="96" t="s">
        <v>216</v>
      </c>
      <c r="E72" s="123" t="str">
        <f t="shared" si="1"/>
        <v>要検討中高新規構築不要</v>
      </c>
      <c r="F72" s="95" t="s">
        <v>262</v>
      </c>
      <c r="G72" s="97" t="s">
        <v>263</v>
      </c>
    </row>
    <row r="73" spans="1:7">
      <c r="A73" s="95" t="s">
        <v>157</v>
      </c>
      <c r="B73" s="96" t="s">
        <v>153</v>
      </c>
      <c r="C73" s="96" t="s">
        <v>153</v>
      </c>
      <c r="D73" s="96" t="s">
        <v>216</v>
      </c>
      <c r="E73" s="123" t="str">
        <f t="shared" si="1"/>
        <v>要検討中中新規構築不要</v>
      </c>
      <c r="F73" s="95" t="s">
        <v>262</v>
      </c>
      <c r="G73" s="97" t="s">
        <v>263</v>
      </c>
    </row>
    <row r="74" spans="1:7">
      <c r="A74" s="95" t="s">
        <v>157</v>
      </c>
      <c r="B74" s="96" t="s">
        <v>153</v>
      </c>
      <c r="C74" s="96" t="s">
        <v>151</v>
      </c>
      <c r="D74" s="96" t="s">
        <v>216</v>
      </c>
      <c r="E74" s="123" t="str">
        <f t="shared" si="1"/>
        <v>要検討中低新規構築不要</v>
      </c>
      <c r="F74" s="95" t="s">
        <v>262</v>
      </c>
      <c r="G74" s="97" t="s">
        <v>263</v>
      </c>
    </row>
    <row r="75" spans="1:7">
      <c r="A75" s="95" t="s">
        <v>155</v>
      </c>
      <c r="B75" s="96" t="s">
        <v>151</v>
      </c>
      <c r="C75" s="96" t="s">
        <v>257</v>
      </c>
      <c r="D75" s="96" t="s">
        <v>216</v>
      </c>
      <c r="E75" s="123" t="str">
        <f t="shared" si="1"/>
        <v>必要低高新規構築不要</v>
      </c>
      <c r="F75" s="95" t="s">
        <v>146</v>
      </c>
      <c r="G75" s="97" t="s">
        <v>265</v>
      </c>
    </row>
    <row r="76" spans="1:7">
      <c r="A76" s="95" t="s">
        <v>155</v>
      </c>
      <c r="B76" s="96" t="s">
        <v>151</v>
      </c>
      <c r="C76" s="96" t="s">
        <v>153</v>
      </c>
      <c r="D76" s="96" t="s">
        <v>216</v>
      </c>
      <c r="E76" s="123" t="str">
        <f t="shared" si="1"/>
        <v>必要低中新規構築不要</v>
      </c>
      <c r="F76" s="95" t="s">
        <v>146</v>
      </c>
      <c r="G76" s="97" t="s">
        <v>265</v>
      </c>
    </row>
    <row r="77" spans="1:7">
      <c r="A77" s="95" t="s">
        <v>155</v>
      </c>
      <c r="B77" s="96" t="s">
        <v>151</v>
      </c>
      <c r="C77" s="96" t="s">
        <v>151</v>
      </c>
      <c r="D77" s="96" t="s">
        <v>216</v>
      </c>
      <c r="E77" s="123" t="str">
        <f t="shared" si="1"/>
        <v>必要低低新規構築不要</v>
      </c>
      <c r="F77" s="95" t="s">
        <v>146</v>
      </c>
      <c r="G77" s="97" t="s">
        <v>265</v>
      </c>
    </row>
    <row r="78" spans="1:7">
      <c r="A78" s="95" t="s">
        <v>159</v>
      </c>
      <c r="B78" s="96" t="s">
        <v>151</v>
      </c>
      <c r="C78" s="96" t="s">
        <v>257</v>
      </c>
      <c r="D78" s="96" t="s">
        <v>216</v>
      </c>
      <c r="E78" s="123" t="str">
        <f t="shared" si="1"/>
        <v>不要低高新規構築不要</v>
      </c>
      <c r="F78" s="95" t="s">
        <v>262</v>
      </c>
      <c r="G78" s="97" t="s">
        <v>263</v>
      </c>
    </row>
    <row r="79" spans="1:7">
      <c r="A79" s="95" t="s">
        <v>159</v>
      </c>
      <c r="B79" s="96" t="s">
        <v>151</v>
      </c>
      <c r="C79" s="96" t="s">
        <v>153</v>
      </c>
      <c r="D79" s="96" t="s">
        <v>216</v>
      </c>
      <c r="E79" s="123" t="str">
        <f t="shared" si="1"/>
        <v>不要低中新規構築不要</v>
      </c>
      <c r="F79" s="95" t="s">
        <v>262</v>
      </c>
      <c r="G79" s="97" t="s">
        <v>263</v>
      </c>
    </row>
    <row r="80" spans="1:7">
      <c r="A80" s="95" t="s">
        <v>159</v>
      </c>
      <c r="B80" s="96" t="s">
        <v>151</v>
      </c>
      <c r="C80" s="96" t="s">
        <v>151</v>
      </c>
      <c r="D80" s="96" t="s">
        <v>216</v>
      </c>
      <c r="E80" s="123" t="str">
        <f t="shared" si="1"/>
        <v>不要低低新規構築不要</v>
      </c>
      <c r="F80" s="95" t="s">
        <v>262</v>
      </c>
      <c r="G80" s="97" t="s">
        <v>263</v>
      </c>
    </row>
    <row r="81" spans="1:7">
      <c r="A81" s="95" t="s">
        <v>157</v>
      </c>
      <c r="B81" s="96" t="s">
        <v>151</v>
      </c>
      <c r="C81" s="96" t="s">
        <v>257</v>
      </c>
      <c r="D81" s="96" t="s">
        <v>216</v>
      </c>
      <c r="E81" s="123" t="str">
        <f t="shared" si="1"/>
        <v>要検討低高新規構築不要</v>
      </c>
      <c r="F81" s="95" t="s">
        <v>262</v>
      </c>
      <c r="G81" s="97" t="s">
        <v>263</v>
      </c>
    </row>
    <row r="82" spans="1:7">
      <c r="A82" s="95" t="s">
        <v>157</v>
      </c>
      <c r="B82" s="96" t="s">
        <v>151</v>
      </c>
      <c r="C82" s="96" t="s">
        <v>153</v>
      </c>
      <c r="D82" s="96" t="s">
        <v>216</v>
      </c>
      <c r="E82" s="123" t="str">
        <f t="shared" si="1"/>
        <v>要検討低中新規構築不要</v>
      </c>
      <c r="F82" s="95" t="s">
        <v>262</v>
      </c>
      <c r="G82" s="97" t="s">
        <v>263</v>
      </c>
    </row>
    <row r="83" spans="1:7">
      <c r="A83" s="98" t="s">
        <v>157</v>
      </c>
      <c r="B83" s="99" t="s">
        <v>151</v>
      </c>
      <c r="C83" s="99" t="s">
        <v>151</v>
      </c>
      <c r="D83" s="99" t="s">
        <v>216</v>
      </c>
      <c r="E83" s="124" t="str">
        <f t="shared" si="1"/>
        <v>要検討低低新規構築不要</v>
      </c>
      <c r="F83" s="98" t="s">
        <v>262</v>
      </c>
      <c r="G83" s="100" t="s">
        <v>263</v>
      </c>
    </row>
  </sheetData>
  <sortState xmlns:xlrd2="http://schemas.microsoft.com/office/spreadsheetml/2017/richdata2" ref="A3:G29">
    <sortCondition ref="B3:B29"/>
    <sortCondition ref="A3:A29"/>
  </sortState>
  <mergeCells count="2">
    <mergeCell ref="A1:D1"/>
    <mergeCell ref="F1:G1"/>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7534F-4E69-4FD6-B98D-312EEAE68C35}">
  <sheetPr>
    <tabColor theme="7" tint="0.79998168889431442"/>
  </sheetPr>
  <dimension ref="A1:L110"/>
  <sheetViews>
    <sheetView workbookViewId="0">
      <selection sqref="A1:C1"/>
    </sheetView>
  </sheetViews>
  <sheetFormatPr defaultRowHeight="18.75"/>
  <cols>
    <col min="1" max="1" width="37.25" bestFit="1" customWidth="1"/>
    <col min="2" max="2" width="18.25" bestFit="1" customWidth="1"/>
    <col min="3" max="3" width="24.125" bestFit="1" customWidth="1"/>
    <col min="4" max="4" width="24.125" hidden="1" customWidth="1"/>
    <col min="5" max="5" width="26" bestFit="1" customWidth="1"/>
    <col min="6" max="6" width="124" style="2" customWidth="1"/>
    <col min="7" max="8" width="18.25" customWidth="1"/>
    <col min="9" max="9" width="30.125" bestFit="1" customWidth="1"/>
    <col min="10" max="10" width="32" bestFit="1" customWidth="1"/>
    <col min="11" max="11" width="24.125" bestFit="1" customWidth="1"/>
    <col min="12" max="12" width="18.25" bestFit="1" customWidth="1"/>
  </cols>
  <sheetData>
    <row r="1" spans="1:12">
      <c r="A1" s="178" t="s">
        <v>230</v>
      </c>
      <c r="B1" s="179"/>
      <c r="C1" s="179"/>
      <c r="D1" s="122"/>
      <c r="E1" s="178" t="s">
        <v>241</v>
      </c>
      <c r="F1" s="180"/>
    </row>
    <row r="2" spans="1:12">
      <c r="A2" s="138" t="s">
        <v>80</v>
      </c>
      <c r="B2" s="139" t="s">
        <v>88</v>
      </c>
      <c r="C2" s="139" t="s">
        <v>94</v>
      </c>
      <c r="D2" s="141" t="s">
        <v>4</v>
      </c>
      <c r="E2" s="138" t="s">
        <v>130</v>
      </c>
      <c r="F2" s="149" t="s">
        <v>131</v>
      </c>
      <c r="L2" t="s">
        <v>96</v>
      </c>
    </row>
    <row r="3" spans="1:12">
      <c r="A3" s="101" t="s">
        <v>266</v>
      </c>
      <c r="B3" s="102" t="s">
        <v>220</v>
      </c>
      <c r="C3" s="102" t="s">
        <v>232</v>
      </c>
      <c r="D3" s="134" t="str">
        <f>A3&amp;B3&amp;C3</f>
        <v>必要全域構築検討難易度高</v>
      </c>
      <c r="E3" s="101" t="s">
        <v>267</v>
      </c>
      <c r="F3" s="148" t="s">
        <v>268</v>
      </c>
      <c r="L3" t="s">
        <v>201</v>
      </c>
    </row>
    <row r="4" spans="1:12">
      <c r="A4" s="95" t="s">
        <v>157</v>
      </c>
      <c r="B4" s="96" t="s">
        <v>220</v>
      </c>
      <c r="C4" s="96" t="s">
        <v>232</v>
      </c>
      <c r="D4" s="123" t="str">
        <f t="shared" ref="D4:D67" si="0">A4&amp;B4&amp;C4</f>
        <v>要検討全域構築検討難易度高</v>
      </c>
      <c r="E4" s="95" t="s">
        <v>267</v>
      </c>
      <c r="F4" s="120" t="s">
        <v>268</v>
      </c>
      <c r="L4" t="s">
        <v>203</v>
      </c>
    </row>
    <row r="5" spans="1:12">
      <c r="A5" s="95" t="s">
        <v>159</v>
      </c>
      <c r="B5" s="96" t="s">
        <v>220</v>
      </c>
      <c r="C5" s="96" t="s">
        <v>232</v>
      </c>
      <c r="D5" s="123" t="str">
        <f t="shared" si="0"/>
        <v>不要全域構築検討難易度高</v>
      </c>
      <c r="E5" s="95" t="s">
        <v>216</v>
      </c>
      <c r="F5" s="120" t="s">
        <v>269</v>
      </c>
    </row>
    <row r="6" spans="1:12">
      <c r="A6" s="95" t="s">
        <v>266</v>
      </c>
      <c r="B6" s="96" t="s">
        <v>220</v>
      </c>
      <c r="C6" s="96" t="s">
        <v>232</v>
      </c>
      <c r="D6" s="123" t="str">
        <f t="shared" si="0"/>
        <v>必要全域構築検討難易度高</v>
      </c>
      <c r="E6" s="95" t="s">
        <v>267</v>
      </c>
      <c r="F6" s="120" t="s">
        <v>268</v>
      </c>
    </row>
    <row r="7" spans="1:12">
      <c r="A7" s="95" t="s">
        <v>157</v>
      </c>
      <c r="B7" s="96" t="s">
        <v>220</v>
      </c>
      <c r="C7" s="96" t="s">
        <v>232</v>
      </c>
      <c r="D7" s="123" t="str">
        <f t="shared" si="0"/>
        <v>要検討全域構築検討難易度高</v>
      </c>
      <c r="E7" s="95" t="s">
        <v>267</v>
      </c>
      <c r="F7" s="120" t="s">
        <v>268</v>
      </c>
    </row>
    <row r="8" spans="1:12">
      <c r="A8" s="95" t="s">
        <v>159</v>
      </c>
      <c r="B8" s="96" t="s">
        <v>220</v>
      </c>
      <c r="C8" s="96" t="s">
        <v>232</v>
      </c>
      <c r="D8" s="123" t="str">
        <f t="shared" si="0"/>
        <v>不要全域構築検討難易度高</v>
      </c>
      <c r="E8" s="95" t="s">
        <v>216</v>
      </c>
      <c r="F8" s="120" t="s">
        <v>269</v>
      </c>
    </row>
    <row r="9" spans="1:12">
      <c r="A9" s="95" t="s">
        <v>266</v>
      </c>
      <c r="B9" s="96" t="s">
        <v>220</v>
      </c>
      <c r="C9" s="96" t="s">
        <v>232</v>
      </c>
      <c r="D9" s="123" t="str">
        <f t="shared" si="0"/>
        <v>必要全域構築検討難易度高</v>
      </c>
      <c r="E9" s="95" t="s">
        <v>267</v>
      </c>
      <c r="F9" s="120" t="s">
        <v>268</v>
      </c>
    </row>
    <row r="10" spans="1:12">
      <c r="A10" s="95" t="s">
        <v>157</v>
      </c>
      <c r="B10" s="96" t="s">
        <v>220</v>
      </c>
      <c r="C10" s="96" t="s">
        <v>232</v>
      </c>
      <c r="D10" s="123" t="str">
        <f t="shared" si="0"/>
        <v>要検討全域構築検討難易度高</v>
      </c>
      <c r="E10" s="95" t="s">
        <v>267</v>
      </c>
      <c r="F10" s="120" t="s">
        <v>268</v>
      </c>
    </row>
    <row r="11" spans="1:12">
      <c r="A11" s="95" t="s">
        <v>159</v>
      </c>
      <c r="B11" s="96" t="s">
        <v>220</v>
      </c>
      <c r="C11" s="96" t="s">
        <v>232</v>
      </c>
      <c r="D11" s="123" t="str">
        <f t="shared" si="0"/>
        <v>不要全域構築検討難易度高</v>
      </c>
      <c r="E11" s="95" t="s">
        <v>216</v>
      </c>
      <c r="F11" s="120" t="s">
        <v>269</v>
      </c>
    </row>
    <row r="12" spans="1:12">
      <c r="A12" s="95" t="s">
        <v>266</v>
      </c>
      <c r="B12" s="96" t="s">
        <v>213</v>
      </c>
      <c r="C12" s="96" t="s">
        <v>232</v>
      </c>
      <c r="D12" s="123" t="str">
        <f t="shared" si="0"/>
        <v>必要スポット構築推奨難易度高</v>
      </c>
      <c r="E12" s="95" t="s">
        <v>267</v>
      </c>
      <c r="F12" s="120" t="s">
        <v>268</v>
      </c>
    </row>
    <row r="13" spans="1:12">
      <c r="A13" s="95" t="s">
        <v>157</v>
      </c>
      <c r="B13" s="96" t="s">
        <v>213</v>
      </c>
      <c r="C13" s="96" t="s">
        <v>232</v>
      </c>
      <c r="D13" s="123" t="str">
        <f t="shared" si="0"/>
        <v>要検討スポット構築推奨難易度高</v>
      </c>
      <c r="E13" s="95" t="s">
        <v>267</v>
      </c>
      <c r="F13" s="120" t="s">
        <v>268</v>
      </c>
    </row>
    <row r="14" spans="1:12">
      <c r="A14" s="95" t="s">
        <v>159</v>
      </c>
      <c r="B14" s="96" t="s">
        <v>213</v>
      </c>
      <c r="C14" s="96" t="s">
        <v>232</v>
      </c>
      <c r="D14" s="123" t="str">
        <f t="shared" si="0"/>
        <v>不要スポット構築推奨難易度高</v>
      </c>
      <c r="E14" s="95" t="s">
        <v>216</v>
      </c>
      <c r="F14" s="120" t="s">
        <v>269</v>
      </c>
    </row>
    <row r="15" spans="1:12">
      <c r="A15" s="95" t="s">
        <v>266</v>
      </c>
      <c r="B15" s="96" t="s">
        <v>213</v>
      </c>
      <c r="C15" s="96" t="s">
        <v>232</v>
      </c>
      <c r="D15" s="123" t="str">
        <f t="shared" si="0"/>
        <v>必要スポット構築推奨難易度高</v>
      </c>
      <c r="E15" s="95" t="s">
        <v>267</v>
      </c>
      <c r="F15" s="120" t="s">
        <v>268</v>
      </c>
    </row>
    <row r="16" spans="1:12">
      <c r="A16" s="95" t="s">
        <v>157</v>
      </c>
      <c r="B16" s="96" t="s">
        <v>213</v>
      </c>
      <c r="C16" s="96" t="s">
        <v>232</v>
      </c>
      <c r="D16" s="123" t="str">
        <f t="shared" si="0"/>
        <v>要検討スポット構築推奨難易度高</v>
      </c>
      <c r="E16" s="95" t="s">
        <v>267</v>
      </c>
      <c r="F16" s="120" t="s">
        <v>268</v>
      </c>
    </row>
    <row r="17" spans="1:6">
      <c r="A17" s="95" t="s">
        <v>159</v>
      </c>
      <c r="B17" s="96" t="s">
        <v>213</v>
      </c>
      <c r="C17" s="96" t="s">
        <v>232</v>
      </c>
      <c r="D17" s="123" t="str">
        <f t="shared" si="0"/>
        <v>不要スポット構築推奨難易度高</v>
      </c>
      <c r="E17" s="95" t="s">
        <v>216</v>
      </c>
      <c r="F17" s="120" t="s">
        <v>269</v>
      </c>
    </row>
    <row r="18" spans="1:6">
      <c r="A18" s="95" t="s">
        <v>266</v>
      </c>
      <c r="B18" s="96" t="s">
        <v>213</v>
      </c>
      <c r="C18" s="96" t="s">
        <v>232</v>
      </c>
      <c r="D18" s="123" t="str">
        <f t="shared" si="0"/>
        <v>必要スポット構築推奨難易度高</v>
      </c>
      <c r="E18" s="95" t="s">
        <v>267</v>
      </c>
      <c r="F18" s="120" t="s">
        <v>268</v>
      </c>
    </row>
    <row r="19" spans="1:6">
      <c r="A19" s="95" t="s">
        <v>157</v>
      </c>
      <c r="B19" s="96" t="s">
        <v>213</v>
      </c>
      <c r="C19" s="96" t="s">
        <v>232</v>
      </c>
      <c r="D19" s="123" t="str">
        <f t="shared" si="0"/>
        <v>要検討スポット構築推奨難易度高</v>
      </c>
      <c r="E19" s="95" t="s">
        <v>267</v>
      </c>
      <c r="F19" s="120" t="s">
        <v>268</v>
      </c>
    </row>
    <row r="20" spans="1:6">
      <c r="A20" s="95" t="s">
        <v>159</v>
      </c>
      <c r="B20" s="96" t="s">
        <v>213</v>
      </c>
      <c r="C20" s="96" t="s">
        <v>232</v>
      </c>
      <c r="D20" s="123" t="str">
        <f t="shared" si="0"/>
        <v>不要スポット構築推奨難易度高</v>
      </c>
      <c r="E20" s="95" t="s">
        <v>216</v>
      </c>
      <c r="F20" s="120" t="s">
        <v>269</v>
      </c>
    </row>
    <row r="21" spans="1:6" ht="56.25">
      <c r="A21" s="95" t="s">
        <v>266</v>
      </c>
      <c r="B21" s="96" t="s">
        <v>216</v>
      </c>
      <c r="C21" s="96" t="s">
        <v>232</v>
      </c>
      <c r="D21" s="123" t="str">
        <f t="shared" si="0"/>
        <v>必要新規構築不要難易度高</v>
      </c>
      <c r="E21" s="95" t="s">
        <v>270</v>
      </c>
      <c r="F21" s="120" t="s">
        <v>271</v>
      </c>
    </row>
    <row r="22" spans="1:6">
      <c r="A22" s="95" t="s">
        <v>157</v>
      </c>
      <c r="B22" s="96" t="s">
        <v>216</v>
      </c>
      <c r="C22" s="96" t="s">
        <v>232</v>
      </c>
      <c r="D22" s="123" t="str">
        <f t="shared" si="0"/>
        <v>要検討新規構築不要難易度高</v>
      </c>
      <c r="E22" s="95" t="s">
        <v>216</v>
      </c>
      <c r="F22" s="120" t="s">
        <v>272</v>
      </c>
    </row>
    <row r="23" spans="1:6">
      <c r="A23" s="95" t="s">
        <v>159</v>
      </c>
      <c r="B23" s="96" t="s">
        <v>216</v>
      </c>
      <c r="C23" s="96" t="s">
        <v>232</v>
      </c>
      <c r="D23" s="123" t="str">
        <f t="shared" si="0"/>
        <v>不要新規構築不要難易度高</v>
      </c>
      <c r="E23" s="95" t="s">
        <v>216</v>
      </c>
      <c r="F23" s="120" t="s">
        <v>269</v>
      </c>
    </row>
    <row r="24" spans="1:6" ht="56.25">
      <c r="A24" s="95" t="s">
        <v>266</v>
      </c>
      <c r="B24" s="96" t="s">
        <v>216</v>
      </c>
      <c r="C24" s="96" t="s">
        <v>232</v>
      </c>
      <c r="D24" s="123" t="str">
        <f t="shared" si="0"/>
        <v>必要新規構築不要難易度高</v>
      </c>
      <c r="E24" s="95" t="s">
        <v>270</v>
      </c>
      <c r="F24" s="120" t="s">
        <v>271</v>
      </c>
    </row>
    <row r="25" spans="1:6">
      <c r="A25" s="95" t="s">
        <v>157</v>
      </c>
      <c r="B25" s="96" t="s">
        <v>216</v>
      </c>
      <c r="C25" s="96" t="s">
        <v>232</v>
      </c>
      <c r="D25" s="123" t="str">
        <f t="shared" si="0"/>
        <v>要検討新規構築不要難易度高</v>
      </c>
      <c r="E25" s="95" t="s">
        <v>216</v>
      </c>
      <c r="F25" s="120" t="s">
        <v>272</v>
      </c>
    </row>
    <row r="26" spans="1:6">
      <c r="A26" s="95" t="s">
        <v>159</v>
      </c>
      <c r="B26" s="96" t="s">
        <v>216</v>
      </c>
      <c r="C26" s="96" t="s">
        <v>232</v>
      </c>
      <c r="D26" s="123" t="str">
        <f t="shared" si="0"/>
        <v>不要新規構築不要難易度高</v>
      </c>
      <c r="E26" s="95" t="s">
        <v>216</v>
      </c>
      <c r="F26" s="120" t="s">
        <v>269</v>
      </c>
    </row>
    <row r="27" spans="1:6" ht="56.25">
      <c r="A27" s="95" t="s">
        <v>266</v>
      </c>
      <c r="B27" s="96" t="s">
        <v>216</v>
      </c>
      <c r="C27" s="96" t="s">
        <v>232</v>
      </c>
      <c r="D27" s="123" t="str">
        <f t="shared" si="0"/>
        <v>必要新規構築不要難易度高</v>
      </c>
      <c r="E27" s="95" t="s">
        <v>270</v>
      </c>
      <c r="F27" s="120" t="s">
        <v>271</v>
      </c>
    </row>
    <row r="28" spans="1:6">
      <c r="A28" s="95" t="s">
        <v>157</v>
      </c>
      <c r="B28" s="96" t="s">
        <v>216</v>
      </c>
      <c r="C28" s="96" t="s">
        <v>232</v>
      </c>
      <c r="D28" s="123" t="str">
        <f t="shared" si="0"/>
        <v>要検討新規構築不要難易度高</v>
      </c>
      <c r="E28" s="95" t="s">
        <v>216</v>
      </c>
      <c r="F28" s="120" t="s">
        <v>272</v>
      </c>
    </row>
    <row r="29" spans="1:6">
      <c r="A29" s="95" t="s">
        <v>159</v>
      </c>
      <c r="B29" s="96" t="s">
        <v>216</v>
      </c>
      <c r="C29" s="96" t="s">
        <v>232</v>
      </c>
      <c r="D29" s="123" t="str">
        <f t="shared" si="0"/>
        <v>不要新規構築不要難易度高</v>
      </c>
      <c r="E29" s="95" t="s">
        <v>216</v>
      </c>
      <c r="F29" s="120" t="s">
        <v>269</v>
      </c>
    </row>
    <row r="30" spans="1:6">
      <c r="A30" s="95" t="s">
        <v>266</v>
      </c>
      <c r="B30" s="96" t="s">
        <v>220</v>
      </c>
      <c r="C30" s="96" t="s">
        <v>235</v>
      </c>
      <c r="D30" s="123" t="str">
        <f t="shared" si="0"/>
        <v>必要全域構築検討可能</v>
      </c>
      <c r="E30" s="95" t="s">
        <v>270</v>
      </c>
      <c r="F30" s="120" t="s">
        <v>273</v>
      </c>
    </row>
    <row r="31" spans="1:6">
      <c r="A31" s="95" t="s">
        <v>157</v>
      </c>
      <c r="B31" s="96" t="s">
        <v>220</v>
      </c>
      <c r="C31" s="96" t="s">
        <v>235</v>
      </c>
      <c r="D31" s="123" t="str">
        <f t="shared" si="0"/>
        <v>要検討全域構築検討可能</v>
      </c>
      <c r="E31" s="95" t="s">
        <v>270</v>
      </c>
      <c r="F31" s="120" t="s">
        <v>273</v>
      </c>
    </row>
    <row r="32" spans="1:6">
      <c r="A32" s="95" t="s">
        <v>159</v>
      </c>
      <c r="B32" s="96" t="s">
        <v>220</v>
      </c>
      <c r="C32" s="96" t="s">
        <v>235</v>
      </c>
      <c r="D32" s="123" t="str">
        <f t="shared" si="0"/>
        <v>不要全域構築検討可能</v>
      </c>
      <c r="E32" s="95" t="s">
        <v>216</v>
      </c>
      <c r="F32" s="120" t="s">
        <v>269</v>
      </c>
    </row>
    <row r="33" spans="1:6">
      <c r="A33" s="95" t="s">
        <v>266</v>
      </c>
      <c r="B33" s="96" t="s">
        <v>220</v>
      </c>
      <c r="C33" s="96" t="s">
        <v>235</v>
      </c>
      <c r="D33" s="123" t="str">
        <f t="shared" si="0"/>
        <v>必要全域構築検討可能</v>
      </c>
      <c r="E33" s="95" t="s">
        <v>270</v>
      </c>
      <c r="F33" s="120" t="s">
        <v>273</v>
      </c>
    </row>
    <row r="34" spans="1:6">
      <c r="A34" s="95" t="s">
        <v>157</v>
      </c>
      <c r="B34" s="96" t="s">
        <v>220</v>
      </c>
      <c r="C34" s="96" t="s">
        <v>235</v>
      </c>
      <c r="D34" s="123" t="str">
        <f t="shared" si="0"/>
        <v>要検討全域構築検討可能</v>
      </c>
      <c r="E34" s="95" t="s">
        <v>270</v>
      </c>
      <c r="F34" s="120" t="s">
        <v>273</v>
      </c>
    </row>
    <row r="35" spans="1:6">
      <c r="A35" s="95" t="s">
        <v>159</v>
      </c>
      <c r="B35" s="96" t="s">
        <v>220</v>
      </c>
      <c r="C35" s="96" t="s">
        <v>235</v>
      </c>
      <c r="D35" s="123" t="str">
        <f t="shared" si="0"/>
        <v>不要全域構築検討可能</v>
      </c>
      <c r="E35" s="95" t="s">
        <v>216</v>
      </c>
      <c r="F35" s="120" t="s">
        <v>269</v>
      </c>
    </row>
    <row r="36" spans="1:6">
      <c r="A36" s="95" t="s">
        <v>266</v>
      </c>
      <c r="B36" s="96" t="s">
        <v>220</v>
      </c>
      <c r="C36" s="96" t="s">
        <v>235</v>
      </c>
      <c r="D36" s="123" t="str">
        <f t="shared" si="0"/>
        <v>必要全域構築検討可能</v>
      </c>
      <c r="E36" s="95" t="s">
        <v>270</v>
      </c>
      <c r="F36" s="120" t="s">
        <v>273</v>
      </c>
    </row>
    <row r="37" spans="1:6">
      <c r="A37" s="95" t="s">
        <v>157</v>
      </c>
      <c r="B37" s="96" t="s">
        <v>220</v>
      </c>
      <c r="C37" s="96" t="s">
        <v>235</v>
      </c>
      <c r="D37" s="123" t="str">
        <f t="shared" si="0"/>
        <v>要検討全域構築検討可能</v>
      </c>
      <c r="E37" s="95" t="s">
        <v>270</v>
      </c>
      <c r="F37" s="120" t="s">
        <v>273</v>
      </c>
    </row>
    <row r="38" spans="1:6">
      <c r="A38" s="95" t="s">
        <v>159</v>
      </c>
      <c r="B38" s="96" t="s">
        <v>220</v>
      </c>
      <c r="C38" s="96" t="s">
        <v>235</v>
      </c>
      <c r="D38" s="123" t="str">
        <f t="shared" si="0"/>
        <v>不要全域構築検討可能</v>
      </c>
      <c r="E38" s="95" t="s">
        <v>216</v>
      </c>
      <c r="F38" s="120" t="s">
        <v>269</v>
      </c>
    </row>
    <row r="39" spans="1:6">
      <c r="A39" s="95" t="s">
        <v>266</v>
      </c>
      <c r="B39" s="96" t="s">
        <v>213</v>
      </c>
      <c r="C39" s="96" t="s">
        <v>235</v>
      </c>
      <c r="D39" s="123" t="str">
        <f t="shared" si="0"/>
        <v>必要スポット構築推奨可能</v>
      </c>
      <c r="E39" s="95" t="s">
        <v>270</v>
      </c>
      <c r="F39" s="120" t="s">
        <v>273</v>
      </c>
    </row>
    <row r="40" spans="1:6">
      <c r="A40" s="95" t="s">
        <v>157</v>
      </c>
      <c r="B40" s="96" t="s">
        <v>213</v>
      </c>
      <c r="C40" s="96" t="s">
        <v>235</v>
      </c>
      <c r="D40" s="123" t="str">
        <f t="shared" si="0"/>
        <v>要検討スポット構築推奨可能</v>
      </c>
      <c r="E40" s="95" t="s">
        <v>270</v>
      </c>
      <c r="F40" s="120" t="s">
        <v>273</v>
      </c>
    </row>
    <row r="41" spans="1:6">
      <c r="A41" s="95" t="s">
        <v>159</v>
      </c>
      <c r="B41" s="96" t="s">
        <v>213</v>
      </c>
      <c r="C41" s="96" t="s">
        <v>235</v>
      </c>
      <c r="D41" s="123" t="str">
        <f t="shared" si="0"/>
        <v>不要スポット構築推奨可能</v>
      </c>
      <c r="E41" s="95" t="s">
        <v>216</v>
      </c>
      <c r="F41" s="120" t="s">
        <v>269</v>
      </c>
    </row>
    <row r="42" spans="1:6">
      <c r="A42" s="95" t="s">
        <v>266</v>
      </c>
      <c r="B42" s="96" t="s">
        <v>213</v>
      </c>
      <c r="C42" s="96" t="s">
        <v>235</v>
      </c>
      <c r="D42" s="123" t="str">
        <f t="shared" si="0"/>
        <v>必要スポット構築推奨可能</v>
      </c>
      <c r="E42" s="95" t="s">
        <v>270</v>
      </c>
      <c r="F42" s="120" t="s">
        <v>273</v>
      </c>
    </row>
    <row r="43" spans="1:6">
      <c r="A43" s="95" t="s">
        <v>157</v>
      </c>
      <c r="B43" s="96" t="s">
        <v>213</v>
      </c>
      <c r="C43" s="96" t="s">
        <v>235</v>
      </c>
      <c r="D43" s="123" t="str">
        <f t="shared" si="0"/>
        <v>要検討スポット構築推奨可能</v>
      </c>
      <c r="E43" s="95" t="s">
        <v>270</v>
      </c>
      <c r="F43" s="120" t="s">
        <v>273</v>
      </c>
    </row>
    <row r="44" spans="1:6">
      <c r="A44" s="95" t="s">
        <v>159</v>
      </c>
      <c r="B44" s="96" t="s">
        <v>213</v>
      </c>
      <c r="C44" s="96" t="s">
        <v>235</v>
      </c>
      <c r="D44" s="123" t="str">
        <f t="shared" si="0"/>
        <v>不要スポット構築推奨可能</v>
      </c>
      <c r="E44" s="95" t="s">
        <v>216</v>
      </c>
      <c r="F44" s="120" t="s">
        <v>269</v>
      </c>
    </row>
    <row r="45" spans="1:6">
      <c r="A45" s="95" t="s">
        <v>266</v>
      </c>
      <c r="B45" s="96" t="s">
        <v>213</v>
      </c>
      <c r="C45" s="96" t="s">
        <v>235</v>
      </c>
      <c r="D45" s="123" t="str">
        <f t="shared" si="0"/>
        <v>必要スポット構築推奨可能</v>
      </c>
      <c r="E45" s="95" t="s">
        <v>270</v>
      </c>
      <c r="F45" s="120" t="s">
        <v>273</v>
      </c>
    </row>
    <row r="46" spans="1:6">
      <c r="A46" s="95" t="s">
        <v>157</v>
      </c>
      <c r="B46" s="96" t="s">
        <v>213</v>
      </c>
      <c r="C46" s="96" t="s">
        <v>235</v>
      </c>
      <c r="D46" s="123" t="str">
        <f t="shared" si="0"/>
        <v>要検討スポット構築推奨可能</v>
      </c>
      <c r="E46" s="95" t="s">
        <v>270</v>
      </c>
      <c r="F46" s="120" t="s">
        <v>273</v>
      </c>
    </row>
    <row r="47" spans="1:6">
      <c r="A47" s="95" t="s">
        <v>159</v>
      </c>
      <c r="B47" s="96" t="s">
        <v>213</v>
      </c>
      <c r="C47" s="96" t="s">
        <v>235</v>
      </c>
      <c r="D47" s="123" t="str">
        <f t="shared" si="0"/>
        <v>不要スポット構築推奨可能</v>
      </c>
      <c r="E47" s="95" t="s">
        <v>216</v>
      </c>
      <c r="F47" s="120" t="s">
        <v>269</v>
      </c>
    </row>
    <row r="48" spans="1:6" ht="56.25">
      <c r="A48" s="95" t="s">
        <v>266</v>
      </c>
      <c r="B48" s="96" t="s">
        <v>216</v>
      </c>
      <c r="C48" s="96" t="s">
        <v>235</v>
      </c>
      <c r="D48" s="123" t="str">
        <f t="shared" si="0"/>
        <v>必要新規構築不要可能</v>
      </c>
      <c r="E48" s="95" t="s">
        <v>270</v>
      </c>
      <c r="F48" s="120" t="s">
        <v>271</v>
      </c>
    </row>
    <row r="49" spans="1:6">
      <c r="A49" s="95" t="s">
        <v>157</v>
      </c>
      <c r="B49" s="96" t="s">
        <v>216</v>
      </c>
      <c r="C49" s="96" t="s">
        <v>235</v>
      </c>
      <c r="D49" s="123" t="str">
        <f t="shared" si="0"/>
        <v>要検討新規構築不要可能</v>
      </c>
      <c r="E49" s="95" t="s">
        <v>216</v>
      </c>
      <c r="F49" s="120" t="s">
        <v>272</v>
      </c>
    </row>
    <row r="50" spans="1:6">
      <c r="A50" s="95" t="s">
        <v>159</v>
      </c>
      <c r="B50" s="96" t="s">
        <v>216</v>
      </c>
      <c r="C50" s="96" t="s">
        <v>235</v>
      </c>
      <c r="D50" s="123" t="str">
        <f t="shared" si="0"/>
        <v>不要新規構築不要可能</v>
      </c>
      <c r="E50" s="95" t="s">
        <v>216</v>
      </c>
      <c r="F50" s="120" t="s">
        <v>269</v>
      </c>
    </row>
    <row r="51" spans="1:6" ht="56.25">
      <c r="A51" s="95" t="s">
        <v>266</v>
      </c>
      <c r="B51" s="96" t="s">
        <v>216</v>
      </c>
      <c r="C51" s="96" t="s">
        <v>235</v>
      </c>
      <c r="D51" s="123" t="str">
        <f t="shared" si="0"/>
        <v>必要新規構築不要可能</v>
      </c>
      <c r="E51" s="95" t="s">
        <v>270</v>
      </c>
      <c r="F51" s="120" t="s">
        <v>271</v>
      </c>
    </row>
    <row r="52" spans="1:6">
      <c r="A52" s="95" t="s">
        <v>157</v>
      </c>
      <c r="B52" s="96" t="s">
        <v>216</v>
      </c>
      <c r="C52" s="96" t="s">
        <v>235</v>
      </c>
      <c r="D52" s="123" t="str">
        <f t="shared" si="0"/>
        <v>要検討新規構築不要可能</v>
      </c>
      <c r="E52" s="95" t="s">
        <v>216</v>
      </c>
      <c r="F52" s="120" t="s">
        <v>272</v>
      </c>
    </row>
    <row r="53" spans="1:6">
      <c r="A53" s="95" t="s">
        <v>159</v>
      </c>
      <c r="B53" s="96" t="s">
        <v>216</v>
      </c>
      <c r="C53" s="96" t="s">
        <v>235</v>
      </c>
      <c r="D53" s="123" t="str">
        <f t="shared" si="0"/>
        <v>不要新規構築不要可能</v>
      </c>
      <c r="E53" s="95" t="s">
        <v>216</v>
      </c>
      <c r="F53" s="120" t="s">
        <v>269</v>
      </c>
    </row>
    <row r="54" spans="1:6" ht="56.25">
      <c r="A54" s="95" t="s">
        <v>266</v>
      </c>
      <c r="B54" s="96" t="s">
        <v>216</v>
      </c>
      <c r="C54" s="96" t="s">
        <v>235</v>
      </c>
      <c r="D54" s="123" t="str">
        <f t="shared" si="0"/>
        <v>必要新規構築不要可能</v>
      </c>
      <c r="E54" s="95" t="s">
        <v>270</v>
      </c>
      <c r="F54" s="120" t="s">
        <v>271</v>
      </c>
    </row>
    <row r="55" spans="1:6">
      <c r="A55" s="95" t="s">
        <v>157</v>
      </c>
      <c r="B55" s="96" t="s">
        <v>216</v>
      </c>
      <c r="C55" s="96" t="s">
        <v>235</v>
      </c>
      <c r="D55" s="123" t="str">
        <f t="shared" si="0"/>
        <v>要検討新規構築不要可能</v>
      </c>
      <c r="E55" s="95" t="s">
        <v>216</v>
      </c>
      <c r="F55" s="120" t="s">
        <v>272</v>
      </c>
    </row>
    <row r="56" spans="1:6">
      <c r="A56" s="95" t="s">
        <v>159</v>
      </c>
      <c r="B56" s="96" t="s">
        <v>216</v>
      </c>
      <c r="C56" s="96" t="s">
        <v>235</v>
      </c>
      <c r="D56" s="123" t="str">
        <f t="shared" si="0"/>
        <v>不要新規構築不要可能</v>
      </c>
      <c r="E56" s="95" t="s">
        <v>216</v>
      </c>
      <c r="F56" s="120" t="s">
        <v>269</v>
      </c>
    </row>
    <row r="57" spans="1:6">
      <c r="A57" s="95" t="s">
        <v>266</v>
      </c>
      <c r="B57" s="96" t="s">
        <v>220</v>
      </c>
      <c r="C57" s="96" t="s">
        <v>238</v>
      </c>
      <c r="D57" s="123" t="str">
        <f t="shared" si="0"/>
        <v>必要全域構築検討容易</v>
      </c>
      <c r="E57" s="95" t="s">
        <v>270</v>
      </c>
      <c r="F57" s="120" t="s">
        <v>273</v>
      </c>
    </row>
    <row r="58" spans="1:6">
      <c r="A58" s="95" t="s">
        <v>157</v>
      </c>
      <c r="B58" s="96" t="s">
        <v>220</v>
      </c>
      <c r="C58" s="96" t="s">
        <v>238</v>
      </c>
      <c r="D58" s="123" t="str">
        <f t="shared" si="0"/>
        <v>要検討全域構築検討容易</v>
      </c>
      <c r="E58" s="95" t="s">
        <v>270</v>
      </c>
      <c r="F58" s="120" t="s">
        <v>273</v>
      </c>
    </row>
    <row r="59" spans="1:6">
      <c r="A59" s="95" t="s">
        <v>159</v>
      </c>
      <c r="B59" s="96" t="s">
        <v>220</v>
      </c>
      <c r="C59" s="96" t="s">
        <v>238</v>
      </c>
      <c r="D59" s="123" t="str">
        <f t="shared" si="0"/>
        <v>不要全域構築検討容易</v>
      </c>
      <c r="E59" s="95" t="s">
        <v>216</v>
      </c>
      <c r="F59" s="120" t="s">
        <v>269</v>
      </c>
    </row>
    <row r="60" spans="1:6">
      <c r="A60" s="95" t="s">
        <v>266</v>
      </c>
      <c r="B60" s="96" t="s">
        <v>220</v>
      </c>
      <c r="C60" s="96" t="s">
        <v>238</v>
      </c>
      <c r="D60" s="123" t="str">
        <f t="shared" si="0"/>
        <v>必要全域構築検討容易</v>
      </c>
      <c r="E60" s="95" t="s">
        <v>270</v>
      </c>
      <c r="F60" s="120" t="s">
        <v>273</v>
      </c>
    </row>
    <row r="61" spans="1:6">
      <c r="A61" s="95" t="s">
        <v>157</v>
      </c>
      <c r="B61" s="96" t="s">
        <v>220</v>
      </c>
      <c r="C61" s="96" t="s">
        <v>238</v>
      </c>
      <c r="D61" s="123" t="str">
        <f t="shared" si="0"/>
        <v>要検討全域構築検討容易</v>
      </c>
      <c r="E61" s="95" t="s">
        <v>270</v>
      </c>
      <c r="F61" s="120" t="s">
        <v>273</v>
      </c>
    </row>
    <row r="62" spans="1:6">
      <c r="A62" s="95" t="s">
        <v>159</v>
      </c>
      <c r="B62" s="96" t="s">
        <v>220</v>
      </c>
      <c r="C62" s="96" t="s">
        <v>238</v>
      </c>
      <c r="D62" s="123" t="str">
        <f t="shared" si="0"/>
        <v>不要全域構築検討容易</v>
      </c>
      <c r="E62" s="95" t="s">
        <v>216</v>
      </c>
      <c r="F62" s="120" t="s">
        <v>269</v>
      </c>
    </row>
    <row r="63" spans="1:6">
      <c r="A63" s="95" t="s">
        <v>266</v>
      </c>
      <c r="B63" s="96" t="s">
        <v>220</v>
      </c>
      <c r="C63" s="96" t="s">
        <v>238</v>
      </c>
      <c r="D63" s="123" t="str">
        <f t="shared" si="0"/>
        <v>必要全域構築検討容易</v>
      </c>
      <c r="E63" s="95" t="s">
        <v>270</v>
      </c>
      <c r="F63" s="120" t="s">
        <v>273</v>
      </c>
    </row>
    <row r="64" spans="1:6">
      <c r="A64" s="95" t="s">
        <v>157</v>
      </c>
      <c r="B64" s="96" t="s">
        <v>220</v>
      </c>
      <c r="C64" s="96" t="s">
        <v>238</v>
      </c>
      <c r="D64" s="123" t="str">
        <f t="shared" si="0"/>
        <v>要検討全域構築検討容易</v>
      </c>
      <c r="E64" s="95" t="s">
        <v>270</v>
      </c>
      <c r="F64" s="120" t="s">
        <v>273</v>
      </c>
    </row>
    <row r="65" spans="1:6">
      <c r="A65" s="95" t="s">
        <v>159</v>
      </c>
      <c r="B65" s="96" t="s">
        <v>220</v>
      </c>
      <c r="C65" s="96" t="s">
        <v>238</v>
      </c>
      <c r="D65" s="123" t="str">
        <f t="shared" si="0"/>
        <v>不要全域構築検討容易</v>
      </c>
      <c r="E65" s="95" t="s">
        <v>216</v>
      </c>
      <c r="F65" s="120" t="s">
        <v>269</v>
      </c>
    </row>
    <row r="66" spans="1:6">
      <c r="A66" s="95" t="s">
        <v>266</v>
      </c>
      <c r="B66" s="96" t="s">
        <v>213</v>
      </c>
      <c r="C66" s="96" t="s">
        <v>238</v>
      </c>
      <c r="D66" s="123" t="str">
        <f t="shared" si="0"/>
        <v>必要スポット構築推奨容易</v>
      </c>
      <c r="E66" s="95" t="s">
        <v>270</v>
      </c>
      <c r="F66" s="120" t="s">
        <v>273</v>
      </c>
    </row>
    <row r="67" spans="1:6">
      <c r="A67" s="95" t="s">
        <v>157</v>
      </c>
      <c r="B67" s="96" t="s">
        <v>213</v>
      </c>
      <c r="C67" s="96" t="s">
        <v>238</v>
      </c>
      <c r="D67" s="123" t="str">
        <f t="shared" si="0"/>
        <v>要検討スポット構築推奨容易</v>
      </c>
      <c r="E67" s="95" t="s">
        <v>270</v>
      </c>
      <c r="F67" s="120" t="s">
        <v>273</v>
      </c>
    </row>
    <row r="68" spans="1:6">
      <c r="A68" s="95" t="s">
        <v>159</v>
      </c>
      <c r="B68" s="96" t="s">
        <v>213</v>
      </c>
      <c r="C68" s="96" t="s">
        <v>238</v>
      </c>
      <c r="D68" s="123" t="str">
        <f t="shared" ref="D68:D110" si="1">A68&amp;B68&amp;C68</f>
        <v>不要スポット構築推奨容易</v>
      </c>
      <c r="E68" s="95" t="s">
        <v>216</v>
      </c>
      <c r="F68" s="120" t="s">
        <v>269</v>
      </c>
    </row>
    <row r="69" spans="1:6">
      <c r="A69" s="95" t="s">
        <v>266</v>
      </c>
      <c r="B69" s="96" t="s">
        <v>213</v>
      </c>
      <c r="C69" s="96" t="s">
        <v>238</v>
      </c>
      <c r="D69" s="123" t="str">
        <f t="shared" si="1"/>
        <v>必要スポット構築推奨容易</v>
      </c>
      <c r="E69" s="95" t="s">
        <v>270</v>
      </c>
      <c r="F69" s="120" t="s">
        <v>273</v>
      </c>
    </row>
    <row r="70" spans="1:6">
      <c r="A70" s="95" t="s">
        <v>157</v>
      </c>
      <c r="B70" s="96" t="s">
        <v>213</v>
      </c>
      <c r="C70" s="96" t="s">
        <v>238</v>
      </c>
      <c r="D70" s="123" t="str">
        <f t="shared" si="1"/>
        <v>要検討スポット構築推奨容易</v>
      </c>
      <c r="E70" s="95" t="s">
        <v>270</v>
      </c>
      <c r="F70" s="120" t="s">
        <v>273</v>
      </c>
    </row>
    <row r="71" spans="1:6">
      <c r="A71" s="95" t="s">
        <v>159</v>
      </c>
      <c r="B71" s="96" t="s">
        <v>213</v>
      </c>
      <c r="C71" s="96" t="s">
        <v>238</v>
      </c>
      <c r="D71" s="123" t="str">
        <f t="shared" si="1"/>
        <v>不要スポット構築推奨容易</v>
      </c>
      <c r="E71" s="95" t="s">
        <v>216</v>
      </c>
      <c r="F71" s="120" t="s">
        <v>269</v>
      </c>
    </row>
    <row r="72" spans="1:6">
      <c r="A72" s="95" t="s">
        <v>266</v>
      </c>
      <c r="B72" s="96" t="s">
        <v>213</v>
      </c>
      <c r="C72" s="96" t="s">
        <v>238</v>
      </c>
      <c r="D72" s="123" t="str">
        <f t="shared" si="1"/>
        <v>必要スポット構築推奨容易</v>
      </c>
      <c r="E72" s="95" t="s">
        <v>270</v>
      </c>
      <c r="F72" s="120" t="s">
        <v>273</v>
      </c>
    </row>
    <row r="73" spans="1:6">
      <c r="A73" s="95" t="s">
        <v>157</v>
      </c>
      <c r="B73" s="96" t="s">
        <v>213</v>
      </c>
      <c r="C73" s="96" t="s">
        <v>238</v>
      </c>
      <c r="D73" s="123" t="str">
        <f t="shared" si="1"/>
        <v>要検討スポット構築推奨容易</v>
      </c>
      <c r="E73" s="95" t="s">
        <v>270</v>
      </c>
      <c r="F73" s="120" t="s">
        <v>273</v>
      </c>
    </row>
    <row r="74" spans="1:6">
      <c r="A74" s="95" t="s">
        <v>159</v>
      </c>
      <c r="B74" s="96" t="s">
        <v>213</v>
      </c>
      <c r="C74" s="96" t="s">
        <v>238</v>
      </c>
      <c r="D74" s="123" t="str">
        <f t="shared" si="1"/>
        <v>不要スポット構築推奨容易</v>
      </c>
      <c r="E74" s="95" t="s">
        <v>216</v>
      </c>
      <c r="F74" s="120" t="s">
        <v>269</v>
      </c>
    </row>
    <row r="75" spans="1:6" ht="56.25">
      <c r="A75" s="95" t="s">
        <v>266</v>
      </c>
      <c r="B75" s="96" t="s">
        <v>216</v>
      </c>
      <c r="C75" s="96" t="s">
        <v>238</v>
      </c>
      <c r="D75" s="123" t="str">
        <f t="shared" si="1"/>
        <v>必要新規構築不要容易</v>
      </c>
      <c r="E75" s="95" t="s">
        <v>270</v>
      </c>
      <c r="F75" s="120" t="s">
        <v>271</v>
      </c>
    </row>
    <row r="76" spans="1:6">
      <c r="A76" s="95" t="s">
        <v>157</v>
      </c>
      <c r="B76" s="96" t="s">
        <v>216</v>
      </c>
      <c r="C76" s="96" t="s">
        <v>238</v>
      </c>
      <c r="D76" s="123" t="str">
        <f t="shared" si="1"/>
        <v>要検討新規構築不要容易</v>
      </c>
      <c r="E76" s="95" t="s">
        <v>216</v>
      </c>
      <c r="F76" s="120" t="s">
        <v>272</v>
      </c>
    </row>
    <row r="77" spans="1:6">
      <c r="A77" s="95" t="s">
        <v>159</v>
      </c>
      <c r="B77" s="96" t="s">
        <v>216</v>
      </c>
      <c r="C77" s="96" t="s">
        <v>238</v>
      </c>
      <c r="D77" s="123" t="str">
        <f t="shared" si="1"/>
        <v>不要新規構築不要容易</v>
      </c>
      <c r="E77" s="95" t="s">
        <v>216</v>
      </c>
      <c r="F77" s="120" t="s">
        <v>269</v>
      </c>
    </row>
    <row r="78" spans="1:6" ht="56.25">
      <c r="A78" s="95" t="s">
        <v>266</v>
      </c>
      <c r="B78" s="96" t="s">
        <v>216</v>
      </c>
      <c r="C78" s="96" t="s">
        <v>238</v>
      </c>
      <c r="D78" s="123" t="str">
        <f t="shared" si="1"/>
        <v>必要新規構築不要容易</v>
      </c>
      <c r="E78" s="95" t="s">
        <v>270</v>
      </c>
      <c r="F78" s="120" t="s">
        <v>271</v>
      </c>
    </row>
    <row r="79" spans="1:6">
      <c r="A79" s="95" t="s">
        <v>157</v>
      </c>
      <c r="B79" s="96" t="s">
        <v>216</v>
      </c>
      <c r="C79" s="96" t="s">
        <v>238</v>
      </c>
      <c r="D79" s="123" t="str">
        <f t="shared" si="1"/>
        <v>要検討新規構築不要容易</v>
      </c>
      <c r="E79" s="95" t="s">
        <v>216</v>
      </c>
      <c r="F79" s="120" t="s">
        <v>272</v>
      </c>
    </row>
    <row r="80" spans="1:6">
      <c r="A80" s="95" t="s">
        <v>159</v>
      </c>
      <c r="B80" s="96" t="s">
        <v>216</v>
      </c>
      <c r="C80" s="96" t="s">
        <v>238</v>
      </c>
      <c r="D80" s="123" t="str">
        <f t="shared" si="1"/>
        <v>不要新規構築不要容易</v>
      </c>
      <c r="E80" s="95" t="s">
        <v>216</v>
      </c>
      <c r="F80" s="120" t="s">
        <v>269</v>
      </c>
    </row>
    <row r="81" spans="1:6" ht="56.25">
      <c r="A81" s="95" t="s">
        <v>266</v>
      </c>
      <c r="B81" s="96" t="s">
        <v>216</v>
      </c>
      <c r="C81" s="96" t="s">
        <v>238</v>
      </c>
      <c r="D81" s="123" t="str">
        <f t="shared" si="1"/>
        <v>必要新規構築不要容易</v>
      </c>
      <c r="E81" s="95" t="s">
        <v>270</v>
      </c>
      <c r="F81" s="120" t="s">
        <v>271</v>
      </c>
    </row>
    <row r="82" spans="1:6">
      <c r="A82" s="95" t="s">
        <v>157</v>
      </c>
      <c r="B82" s="96" t="s">
        <v>216</v>
      </c>
      <c r="C82" s="96" t="s">
        <v>238</v>
      </c>
      <c r="D82" s="123" t="str">
        <f t="shared" si="1"/>
        <v>要検討新規構築不要容易</v>
      </c>
      <c r="E82" s="95" t="s">
        <v>216</v>
      </c>
      <c r="F82" s="120" t="s">
        <v>272</v>
      </c>
    </row>
    <row r="83" spans="1:6">
      <c r="A83" s="95" t="s">
        <v>159</v>
      </c>
      <c r="B83" s="96" t="s">
        <v>216</v>
      </c>
      <c r="C83" s="96" t="s">
        <v>238</v>
      </c>
      <c r="D83" s="123" t="str">
        <f t="shared" si="1"/>
        <v>不要新規構築不要容易</v>
      </c>
      <c r="E83" s="95" t="s">
        <v>216</v>
      </c>
      <c r="F83" s="120" t="s">
        <v>269</v>
      </c>
    </row>
    <row r="84" spans="1:6">
      <c r="A84" s="95" t="s">
        <v>266</v>
      </c>
      <c r="B84" s="96" t="s">
        <v>220</v>
      </c>
      <c r="C84" s="96" t="s">
        <v>159</v>
      </c>
      <c r="D84" s="123" t="str">
        <f t="shared" si="1"/>
        <v>必要全域構築検討不要</v>
      </c>
      <c r="E84" s="95" t="s">
        <v>270</v>
      </c>
      <c r="F84" s="120" t="s">
        <v>273</v>
      </c>
    </row>
    <row r="85" spans="1:6">
      <c r="A85" s="95" t="s">
        <v>157</v>
      </c>
      <c r="B85" s="96" t="s">
        <v>220</v>
      </c>
      <c r="C85" s="96" t="s">
        <v>159</v>
      </c>
      <c r="D85" s="123" t="str">
        <f t="shared" si="1"/>
        <v>要検討全域構築検討不要</v>
      </c>
      <c r="E85" s="95" t="s">
        <v>270</v>
      </c>
      <c r="F85" s="120" t="s">
        <v>273</v>
      </c>
    </row>
    <row r="86" spans="1:6">
      <c r="A86" s="95" t="s">
        <v>159</v>
      </c>
      <c r="B86" s="96" t="s">
        <v>220</v>
      </c>
      <c r="C86" s="96" t="s">
        <v>159</v>
      </c>
      <c r="D86" s="123" t="str">
        <f t="shared" si="1"/>
        <v>不要全域構築検討不要</v>
      </c>
      <c r="E86" s="95" t="s">
        <v>216</v>
      </c>
      <c r="F86" s="120" t="s">
        <v>269</v>
      </c>
    </row>
    <row r="87" spans="1:6">
      <c r="A87" s="95" t="s">
        <v>266</v>
      </c>
      <c r="B87" s="96" t="s">
        <v>220</v>
      </c>
      <c r="C87" s="96" t="s">
        <v>159</v>
      </c>
      <c r="D87" s="123" t="str">
        <f t="shared" si="1"/>
        <v>必要全域構築検討不要</v>
      </c>
      <c r="E87" s="95" t="s">
        <v>270</v>
      </c>
      <c r="F87" s="120" t="s">
        <v>273</v>
      </c>
    </row>
    <row r="88" spans="1:6">
      <c r="A88" s="95" t="s">
        <v>157</v>
      </c>
      <c r="B88" s="96" t="s">
        <v>220</v>
      </c>
      <c r="C88" s="96" t="s">
        <v>159</v>
      </c>
      <c r="D88" s="123" t="str">
        <f t="shared" si="1"/>
        <v>要検討全域構築検討不要</v>
      </c>
      <c r="E88" s="95" t="s">
        <v>270</v>
      </c>
      <c r="F88" s="120" t="s">
        <v>273</v>
      </c>
    </row>
    <row r="89" spans="1:6">
      <c r="A89" s="95" t="s">
        <v>159</v>
      </c>
      <c r="B89" s="96" t="s">
        <v>220</v>
      </c>
      <c r="C89" s="96" t="s">
        <v>159</v>
      </c>
      <c r="D89" s="123" t="str">
        <f t="shared" si="1"/>
        <v>不要全域構築検討不要</v>
      </c>
      <c r="E89" s="95" t="s">
        <v>216</v>
      </c>
      <c r="F89" s="120" t="s">
        <v>269</v>
      </c>
    </row>
    <row r="90" spans="1:6">
      <c r="A90" s="95" t="s">
        <v>266</v>
      </c>
      <c r="B90" s="96" t="s">
        <v>220</v>
      </c>
      <c r="C90" s="96" t="s">
        <v>159</v>
      </c>
      <c r="D90" s="123" t="str">
        <f t="shared" si="1"/>
        <v>必要全域構築検討不要</v>
      </c>
      <c r="E90" s="95" t="s">
        <v>270</v>
      </c>
      <c r="F90" s="120" t="s">
        <v>273</v>
      </c>
    </row>
    <row r="91" spans="1:6">
      <c r="A91" s="95" t="s">
        <v>157</v>
      </c>
      <c r="B91" s="96" t="s">
        <v>220</v>
      </c>
      <c r="C91" s="96" t="s">
        <v>159</v>
      </c>
      <c r="D91" s="123" t="str">
        <f t="shared" si="1"/>
        <v>要検討全域構築検討不要</v>
      </c>
      <c r="E91" s="95" t="s">
        <v>270</v>
      </c>
      <c r="F91" s="120" t="s">
        <v>273</v>
      </c>
    </row>
    <row r="92" spans="1:6">
      <c r="A92" s="95" t="s">
        <v>159</v>
      </c>
      <c r="B92" s="96" t="s">
        <v>220</v>
      </c>
      <c r="C92" s="96" t="s">
        <v>159</v>
      </c>
      <c r="D92" s="123" t="str">
        <f t="shared" si="1"/>
        <v>不要全域構築検討不要</v>
      </c>
      <c r="E92" s="95" t="s">
        <v>216</v>
      </c>
      <c r="F92" s="120" t="s">
        <v>269</v>
      </c>
    </row>
    <row r="93" spans="1:6">
      <c r="A93" s="95" t="s">
        <v>266</v>
      </c>
      <c r="B93" s="96" t="s">
        <v>213</v>
      </c>
      <c r="C93" s="96" t="s">
        <v>159</v>
      </c>
      <c r="D93" s="123" t="str">
        <f t="shared" si="1"/>
        <v>必要スポット構築推奨不要</v>
      </c>
      <c r="E93" s="95" t="s">
        <v>270</v>
      </c>
      <c r="F93" s="120" t="s">
        <v>273</v>
      </c>
    </row>
    <row r="94" spans="1:6">
      <c r="A94" s="95" t="s">
        <v>157</v>
      </c>
      <c r="B94" s="96" t="s">
        <v>213</v>
      </c>
      <c r="C94" s="96" t="s">
        <v>159</v>
      </c>
      <c r="D94" s="123" t="str">
        <f t="shared" si="1"/>
        <v>要検討スポット構築推奨不要</v>
      </c>
      <c r="E94" s="95" t="s">
        <v>270</v>
      </c>
      <c r="F94" s="120" t="s">
        <v>273</v>
      </c>
    </row>
    <row r="95" spans="1:6">
      <c r="A95" s="95" t="s">
        <v>159</v>
      </c>
      <c r="B95" s="96" t="s">
        <v>213</v>
      </c>
      <c r="C95" s="96" t="s">
        <v>159</v>
      </c>
      <c r="D95" s="123" t="str">
        <f t="shared" si="1"/>
        <v>不要スポット構築推奨不要</v>
      </c>
      <c r="E95" s="95" t="s">
        <v>216</v>
      </c>
      <c r="F95" s="120" t="s">
        <v>269</v>
      </c>
    </row>
    <row r="96" spans="1:6">
      <c r="A96" s="95" t="s">
        <v>266</v>
      </c>
      <c r="B96" s="96" t="s">
        <v>213</v>
      </c>
      <c r="C96" s="96" t="s">
        <v>159</v>
      </c>
      <c r="D96" s="123" t="str">
        <f t="shared" si="1"/>
        <v>必要スポット構築推奨不要</v>
      </c>
      <c r="E96" s="95" t="s">
        <v>270</v>
      </c>
      <c r="F96" s="120" t="s">
        <v>273</v>
      </c>
    </row>
    <row r="97" spans="1:6">
      <c r="A97" s="95" t="s">
        <v>157</v>
      </c>
      <c r="B97" s="96" t="s">
        <v>213</v>
      </c>
      <c r="C97" s="96" t="s">
        <v>159</v>
      </c>
      <c r="D97" s="123" t="str">
        <f t="shared" si="1"/>
        <v>要検討スポット構築推奨不要</v>
      </c>
      <c r="E97" s="95" t="s">
        <v>270</v>
      </c>
      <c r="F97" s="120" t="s">
        <v>273</v>
      </c>
    </row>
    <row r="98" spans="1:6">
      <c r="A98" s="95" t="s">
        <v>159</v>
      </c>
      <c r="B98" s="96" t="s">
        <v>213</v>
      </c>
      <c r="C98" s="96" t="s">
        <v>159</v>
      </c>
      <c r="D98" s="123" t="str">
        <f t="shared" si="1"/>
        <v>不要スポット構築推奨不要</v>
      </c>
      <c r="E98" s="95" t="s">
        <v>216</v>
      </c>
      <c r="F98" s="120" t="s">
        <v>269</v>
      </c>
    </row>
    <row r="99" spans="1:6">
      <c r="A99" s="95" t="s">
        <v>266</v>
      </c>
      <c r="B99" s="96" t="s">
        <v>213</v>
      </c>
      <c r="C99" s="96" t="s">
        <v>159</v>
      </c>
      <c r="D99" s="123" t="str">
        <f t="shared" si="1"/>
        <v>必要スポット構築推奨不要</v>
      </c>
      <c r="E99" s="95" t="s">
        <v>270</v>
      </c>
      <c r="F99" s="120" t="s">
        <v>273</v>
      </c>
    </row>
    <row r="100" spans="1:6">
      <c r="A100" s="95" t="s">
        <v>157</v>
      </c>
      <c r="B100" s="96" t="s">
        <v>213</v>
      </c>
      <c r="C100" s="96" t="s">
        <v>159</v>
      </c>
      <c r="D100" s="123" t="str">
        <f t="shared" si="1"/>
        <v>要検討スポット構築推奨不要</v>
      </c>
      <c r="E100" s="95" t="s">
        <v>270</v>
      </c>
      <c r="F100" s="120" t="s">
        <v>273</v>
      </c>
    </row>
    <row r="101" spans="1:6">
      <c r="A101" s="95" t="s">
        <v>159</v>
      </c>
      <c r="B101" s="96" t="s">
        <v>213</v>
      </c>
      <c r="C101" s="96" t="s">
        <v>159</v>
      </c>
      <c r="D101" s="123" t="str">
        <f t="shared" si="1"/>
        <v>不要スポット構築推奨不要</v>
      </c>
      <c r="E101" s="95" t="s">
        <v>216</v>
      </c>
      <c r="F101" s="120" t="s">
        <v>269</v>
      </c>
    </row>
    <row r="102" spans="1:6" ht="56.25">
      <c r="A102" s="95" t="s">
        <v>266</v>
      </c>
      <c r="B102" s="96" t="s">
        <v>216</v>
      </c>
      <c r="C102" s="96" t="s">
        <v>159</v>
      </c>
      <c r="D102" s="123" t="str">
        <f t="shared" si="1"/>
        <v>必要新規構築不要不要</v>
      </c>
      <c r="E102" s="95" t="s">
        <v>270</v>
      </c>
      <c r="F102" s="120" t="s">
        <v>271</v>
      </c>
    </row>
    <row r="103" spans="1:6">
      <c r="A103" s="95" t="s">
        <v>157</v>
      </c>
      <c r="B103" s="96" t="s">
        <v>216</v>
      </c>
      <c r="C103" s="96" t="s">
        <v>159</v>
      </c>
      <c r="D103" s="123" t="str">
        <f t="shared" si="1"/>
        <v>要検討新規構築不要不要</v>
      </c>
      <c r="E103" s="95" t="s">
        <v>216</v>
      </c>
      <c r="F103" s="120" t="s">
        <v>272</v>
      </c>
    </row>
    <row r="104" spans="1:6">
      <c r="A104" s="95" t="s">
        <v>159</v>
      </c>
      <c r="B104" s="96" t="s">
        <v>216</v>
      </c>
      <c r="C104" s="96" t="s">
        <v>159</v>
      </c>
      <c r="D104" s="123" t="str">
        <f t="shared" si="1"/>
        <v>不要新規構築不要不要</v>
      </c>
      <c r="E104" s="95" t="s">
        <v>216</v>
      </c>
      <c r="F104" s="120" t="s">
        <v>269</v>
      </c>
    </row>
    <row r="105" spans="1:6" ht="56.25">
      <c r="A105" s="95" t="s">
        <v>266</v>
      </c>
      <c r="B105" s="96" t="s">
        <v>216</v>
      </c>
      <c r="C105" s="96" t="s">
        <v>159</v>
      </c>
      <c r="D105" s="123" t="str">
        <f t="shared" si="1"/>
        <v>必要新規構築不要不要</v>
      </c>
      <c r="E105" s="95" t="s">
        <v>270</v>
      </c>
      <c r="F105" s="120" t="s">
        <v>271</v>
      </c>
    </row>
    <row r="106" spans="1:6">
      <c r="A106" s="95" t="s">
        <v>157</v>
      </c>
      <c r="B106" s="96" t="s">
        <v>216</v>
      </c>
      <c r="C106" s="96" t="s">
        <v>159</v>
      </c>
      <c r="D106" s="123" t="str">
        <f t="shared" si="1"/>
        <v>要検討新規構築不要不要</v>
      </c>
      <c r="E106" s="95" t="s">
        <v>216</v>
      </c>
      <c r="F106" s="120" t="s">
        <v>272</v>
      </c>
    </row>
    <row r="107" spans="1:6">
      <c r="A107" s="95" t="s">
        <v>159</v>
      </c>
      <c r="B107" s="96" t="s">
        <v>216</v>
      </c>
      <c r="C107" s="96" t="s">
        <v>159</v>
      </c>
      <c r="D107" s="123" t="str">
        <f t="shared" si="1"/>
        <v>不要新規構築不要不要</v>
      </c>
      <c r="E107" s="95" t="s">
        <v>216</v>
      </c>
      <c r="F107" s="120" t="s">
        <v>269</v>
      </c>
    </row>
    <row r="108" spans="1:6" ht="56.25">
      <c r="A108" s="95" t="s">
        <v>266</v>
      </c>
      <c r="B108" s="96" t="s">
        <v>216</v>
      </c>
      <c r="C108" s="96" t="s">
        <v>159</v>
      </c>
      <c r="D108" s="123" t="str">
        <f t="shared" si="1"/>
        <v>必要新規構築不要不要</v>
      </c>
      <c r="E108" s="95" t="s">
        <v>270</v>
      </c>
      <c r="F108" s="120" t="s">
        <v>271</v>
      </c>
    </row>
    <row r="109" spans="1:6">
      <c r="A109" s="95" t="s">
        <v>157</v>
      </c>
      <c r="B109" s="96" t="s">
        <v>216</v>
      </c>
      <c r="C109" s="96" t="s">
        <v>159</v>
      </c>
      <c r="D109" s="123" t="str">
        <f t="shared" si="1"/>
        <v>要検討新規構築不要不要</v>
      </c>
      <c r="E109" s="95" t="s">
        <v>216</v>
      </c>
      <c r="F109" s="120" t="s">
        <v>272</v>
      </c>
    </row>
    <row r="110" spans="1:6">
      <c r="A110" s="98" t="s">
        <v>159</v>
      </c>
      <c r="B110" s="99" t="s">
        <v>216</v>
      </c>
      <c r="C110" s="99" t="s">
        <v>159</v>
      </c>
      <c r="D110" s="124" t="str">
        <f t="shared" si="1"/>
        <v>不要新規構築不要不要</v>
      </c>
      <c r="E110" s="98" t="s">
        <v>216</v>
      </c>
      <c r="F110" s="121" t="s">
        <v>269</v>
      </c>
    </row>
  </sheetData>
  <autoFilter ref="A2:F110" xr:uid="{8E97534F-4E69-4FD6-B98D-312EEAE68C35}"/>
  <mergeCells count="2">
    <mergeCell ref="A1:C1"/>
    <mergeCell ref="E1:F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6E1D2-A6DD-4D61-8D8F-F1B91E863B01}">
  <sheetPr>
    <tabColor theme="5" tint="0.79998168889431442"/>
    <pageSetUpPr fitToPage="1"/>
  </sheetPr>
  <dimension ref="A1:N20"/>
  <sheetViews>
    <sheetView zoomScale="85" zoomScaleNormal="85" workbookViewId="0"/>
  </sheetViews>
  <sheetFormatPr defaultRowHeight="18.75"/>
  <cols>
    <col min="1" max="1" width="6.625" customWidth="1"/>
    <col min="2" max="2" width="27.625" customWidth="1"/>
    <col min="3" max="3" width="43.75" customWidth="1"/>
    <col min="4" max="4" width="13.25" customWidth="1"/>
    <col min="5" max="12" width="10.875" customWidth="1"/>
    <col min="13" max="13" width="44.375" style="2" customWidth="1"/>
    <col min="14" max="14" width="31.25" customWidth="1"/>
  </cols>
  <sheetData>
    <row r="1" spans="1:14">
      <c r="A1" t="s">
        <v>97</v>
      </c>
    </row>
    <row r="2" spans="1:14">
      <c r="A2" s="160" t="s">
        <v>1</v>
      </c>
      <c r="B2" s="158" t="s">
        <v>2</v>
      </c>
      <c r="C2" s="158" t="s">
        <v>6</v>
      </c>
      <c r="D2" s="156" t="s">
        <v>98</v>
      </c>
      <c r="E2" s="157"/>
      <c r="F2" s="157"/>
      <c r="G2" s="157"/>
      <c r="H2" s="157"/>
      <c r="I2" s="157"/>
      <c r="J2" s="157"/>
      <c r="K2" s="157"/>
      <c r="L2" s="157"/>
      <c r="M2" s="162" t="s">
        <v>99</v>
      </c>
      <c r="N2" s="154" t="s">
        <v>8</v>
      </c>
    </row>
    <row r="3" spans="1:14" ht="36">
      <c r="A3" s="161"/>
      <c r="B3" s="159"/>
      <c r="C3" s="159"/>
      <c r="D3" s="60" t="s">
        <v>75</v>
      </c>
      <c r="E3" s="60" t="s">
        <v>100</v>
      </c>
      <c r="F3" s="60" t="s">
        <v>77</v>
      </c>
      <c r="G3" s="60" t="s">
        <v>101</v>
      </c>
      <c r="H3" s="60" t="s">
        <v>102</v>
      </c>
      <c r="I3" s="60" t="s">
        <v>103</v>
      </c>
      <c r="J3" s="60" t="s">
        <v>104</v>
      </c>
      <c r="K3" s="60" t="s">
        <v>105</v>
      </c>
      <c r="L3" s="60" t="s">
        <v>106</v>
      </c>
      <c r="M3" s="163"/>
      <c r="N3" s="155"/>
    </row>
    <row r="4" spans="1:14" ht="58.5">
      <c r="A4" s="61">
        <v>1</v>
      </c>
      <c r="B4" s="62" t="s">
        <v>9</v>
      </c>
      <c r="C4" s="63" t="s">
        <v>107</v>
      </c>
      <c r="D4" s="64" t="s">
        <v>19</v>
      </c>
      <c r="E4" s="64"/>
      <c r="F4" s="64"/>
      <c r="G4" s="64"/>
      <c r="H4" s="64"/>
      <c r="I4" s="64"/>
      <c r="J4" s="64"/>
      <c r="K4" s="64" t="s">
        <v>19</v>
      </c>
      <c r="L4" s="64" t="s">
        <v>19</v>
      </c>
      <c r="M4" s="65" t="s">
        <v>108</v>
      </c>
      <c r="N4" s="66" t="s">
        <v>15</v>
      </c>
    </row>
    <row r="5" spans="1:14" ht="19.5">
      <c r="A5" s="67">
        <v>2</v>
      </c>
      <c r="B5" s="68" t="s">
        <v>16</v>
      </c>
      <c r="C5" s="69"/>
      <c r="D5" s="70"/>
      <c r="E5" s="70"/>
      <c r="F5" s="70"/>
      <c r="G5" s="70"/>
      <c r="H5" s="70"/>
      <c r="I5" s="70"/>
      <c r="J5" s="70"/>
      <c r="K5" s="70"/>
      <c r="L5" s="70"/>
      <c r="M5" s="71"/>
      <c r="N5" s="72"/>
    </row>
    <row r="6" spans="1:14" ht="58.5">
      <c r="A6" s="73">
        <v>3</v>
      </c>
      <c r="B6" s="74" t="s">
        <v>17</v>
      </c>
      <c r="C6" s="75" t="s">
        <v>109</v>
      </c>
      <c r="D6" s="76" t="s">
        <v>19</v>
      </c>
      <c r="E6" s="76" t="s">
        <v>19</v>
      </c>
      <c r="F6" s="76" t="s">
        <v>19</v>
      </c>
      <c r="G6" s="76"/>
      <c r="H6" s="76"/>
      <c r="I6" s="76" t="s">
        <v>19</v>
      </c>
      <c r="J6" s="76" t="s">
        <v>19</v>
      </c>
      <c r="K6" s="76" t="s">
        <v>19</v>
      </c>
      <c r="L6" s="76" t="s">
        <v>19</v>
      </c>
      <c r="M6" s="75" t="s">
        <v>110</v>
      </c>
      <c r="N6" s="77" t="s">
        <v>23</v>
      </c>
    </row>
    <row r="7" spans="1:14" ht="58.5">
      <c r="A7" s="73">
        <v>4</v>
      </c>
      <c r="B7" s="74" t="s">
        <v>24</v>
      </c>
      <c r="C7" s="75" t="s">
        <v>111</v>
      </c>
      <c r="D7" s="76" t="s">
        <v>19</v>
      </c>
      <c r="E7" s="76" t="s">
        <v>19</v>
      </c>
      <c r="F7" s="76"/>
      <c r="G7" s="76"/>
      <c r="H7" s="76"/>
      <c r="I7" s="76" t="s">
        <v>19</v>
      </c>
      <c r="J7" s="76" t="s">
        <v>19</v>
      </c>
      <c r="K7" s="76"/>
      <c r="L7" s="76"/>
      <c r="M7" s="75" t="s">
        <v>112</v>
      </c>
      <c r="N7" s="77" t="s">
        <v>28</v>
      </c>
    </row>
    <row r="8" spans="1:14" ht="39">
      <c r="A8" s="73">
        <v>5</v>
      </c>
      <c r="B8" s="74" t="s">
        <v>29</v>
      </c>
      <c r="C8" s="75" t="s">
        <v>113</v>
      </c>
      <c r="D8" s="76" t="s">
        <v>19</v>
      </c>
      <c r="E8" s="76" t="s">
        <v>19</v>
      </c>
      <c r="F8" s="76"/>
      <c r="G8" s="76"/>
      <c r="H8" s="76"/>
      <c r="I8" s="76" t="s">
        <v>19</v>
      </c>
      <c r="J8" s="76" t="s">
        <v>19</v>
      </c>
      <c r="K8" s="76"/>
      <c r="L8" s="76"/>
      <c r="M8" s="75" t="s">
        <v>114</v>
      </c>
      <c r="N8" s="77" t="s">
        <v>32</v>
      </c>
    </row>
    <row r="9" spans="1:14" ht="39">
      <c r="A9" s="73">
        <v>6</v>
      </c>
      <c r="B9" s="74" t="s">
        <v>33</v>
      </c>
      <c r="C9" s="75" t="s">
        <v>115</v>
      </c>
      <c r="D9" s="76" t="s">
        <v>19</v>
      </c>
      <c r="E9" s="76" t="s">
        <v>19</v>
      </c>
      <c r="F9" s="76"/>
      <c r="G9" s="76"/>
      <c r="H9" s="76"/>
      <c r="I9" s="76" t="s">
        <v>19</v>
      </c>
      <c r="J9" s="76" t="s">
        <v>19</v>
      </c>
      <c r="K9" s="76"/>
      <c r="L9" s="76"/>
      <c r="M9" s="75" t="s">
        <v>114</v>
      </c>
      <c r="N9" s="77" t="s">
        <v>35</v>
      </c>
    </row>
    <row r="10" spans="1:14" ht="58.5">
      <c r="A10" s="73">
        <v>7</v>
      </c>
      <c r="B10" s="74" t="s">
        <v>36</v>
      </c>
      <c r="C10" s="75" t="s">
        <v>116</v>
      </c>
      <c r="D10" s="76" t="s">
        <v>19</v>
      </c>
      <c r="E10" s="76" t="s">
        <v>19</v>
      </c>
      <c r="F10" s="76"/>
      <c r="G10" s="76"/>
      <c r="H10" s="76"/>
      <c r="I10" s="76" t="s">
        <v>19</v>
      </c>
      <c r="J10" s="76" t="s">
        <v>19</v>
      </c>
      <c r="K10" s="76"/>
      <c r="L10" s="76"/>
      <c r="M10" s="75" t="s">
        <v>114</v>
      </c>
      <c r="N10" s="77" t="s">
        <v>38</v>
      </c>
    </row>
    <row r="11" spans="1:14" ht="39">
      <c r="A11" s="73">
        <v>8</v>
      </c>
      <c r="B11" s="74" t="s">
        <v>39</v>
      </c>
      <c r="C11" s="75" t="s">
        <v>117</v>
      </c>
      <c r="D11" s="76" t="s">
        <v>19</v>
      </c>
      <c r="E11" s="76" t="s">
        <v>19</v>
      </c>
      <c r="F11" s="76"/>
      <c r="G11" s="76"/>
      <c r="H11" s="76"/>
      <c r="I11" s="76" t="s">
        <v>19</v>
      </c>
      <c r="J11" s="76" t="s">
        <v>19</v>
      </c>
      <c r="K11" s="76"/>
      <c r="L11" s="76"/>
      <c r="M11" s="75" t="s">
        <v>114</v>
      </c>
      <c r="N11" s="77" t="s">
        <v>41</v>
      </c>
    </row>
    <row r="12" spans="1:14" ht="39">
      <c r="A12" s="78">
        <v>9</v>
      </c>
      <c r="B12" s="79" t="s">
        <v>42</v>
      </c>
      <c r="C12" s="80" t="s">
        <v>118</v>
      </c>
      <c r="D12" s="81" t="s">
        <v>19</v>
      </c>
      <c r="E12" s="81" t="s">
        <v>19</v>
      </c>
      <c r="F12" s="81"/>
      <c r="G12" s="81"/>
      <c r="H12" s="81"/>
      <c r="I12" s="81" t="s">
        <v>19</v>
      </c>
      <c r="J12" s="81" t="s">
        <v>19</v>
      </c>
      <c r="K12" s="81"/>
      <c r="L12" s="81"/>
      <c r="M12" s="82" t="s">
        <v>114</v>
      </c>
      <c r="N12" s="83" t="s">
        <v>44</v>
      </c>
    </row>
    <row r="13" spans="1:14" ht="19.5">
      <c r="A13" s="67">
        <v>10</v>
      </c>
      <c r="B13" s="84" t="s">
        <v>45</v>
      </c>
      <c r="C13" s="69"/>
      <c r="D13" s="70"/>
      <c r="E13" s="70"/>
      <c r="F13" s="70"/>
      <c r="G13" s="70"/>
      <c r="H13" s="70"/>
      <c r="I13" s="70"/>
      <c r="J13" s="70"/>
      <c r="K13" s="70"/>
      <c r="L13" s="70"/>
      <c r="M13" s="71"/>
      <c r="N13" s="72"/>
    </row>
    <row r="14" spans="1:14" ht="97.5">
      <c r="A14" s="73">
        <v>11</v>
      </c>
      <c r="B14" s="74" t="s">
        <v>46</v>
      </c>
      <c r="C14" s="75" t="s">
        <v>119</v>
      </c>
      <c r="D14" s="76"/>
      <c r="E14" s="76"/>
      <c r="F14" s="76" t="s">
        <v>19</v>
      </c>
      <c r="G14" s="76" t="s">
        <v>19</v>
      </c>
      <c r="H14" s="76"/>
      <c r="I14" s="76"/>
      <c r="J14" s="76"/>
      <c r="K14" s="76" t="s">
        <v>19</v>
      </c>
      <c r="L14" s="76" t="s">
        <v>19</v>
      </c>
      <c r="M14" s="75" t="s">
        <v>120</v>
      </c>
      <c r="N14" s="85" t="s">
        <v>49</v>
      </c>
    </row>
    <row r="15" spans="1:14" ht="39">
      <c r="A15" s="73">
        <v>12</v>
      </c>
      <c r="B15" s="74" t="s">
        <v>50</v>
      </c>
      <c r="C15" s="75" t="s">
        <v>121</v>
      </c>
      <c r="D15" s="76"/>
      <c r="E15" s="76"/>
      <c r="F15" s="76" t="s">
        <v>19</v>
      </c>
      <c r="G15" s="76" t="s">
        <v>19</v>
      </c>
      <c r="H15" s="76" t="s">
        <v>19</v>
      </c>
      <c r="I15" s="76"/>
      <c r="J15" s="76"/>
      <c r="K15" s="76" t="s">
        <v>19</v>
      </c>
      <c r="L15" s="76" t="s">
        <v>19</v>
      </c>
      <c r="M15" s="75" t="s">
        <v>122</v>
      </c>
      <c r="N15" s="85" t="s">
        <v>53</v>
      </c>
    </row>
    <row r="16" spans="1:14" ht="97.5">
      <c r="A16" s="78">
        <v>13</v>
      </c>
      <c r="B16" s="79" t="s">
        <v>54</v>
      </c>
      <c r="C16" s="80" t="s">
        <v>123</v>
      </c>
      <c r="D16" s="81"/>
      <c r="E16" s="81"/>
      <c r="F16" s="81" t="s">
        <v>19</v>
      </c>
      <c r="G16" s="81"/>
      <c r="H16" s="81" t="s">
        <v>19</v>
      </c>
      <c r="I16" s="81"/>
      <c r="J16" s="81"/>
      <c r="K16" s="81" t="s">
        <v>19</v>
      </c>
      <c r="L16" s="81" t="s">
        <v>19</v>
      </c>
      <c r="M16" s="80" t="s">
        <v>124</v>
      </c>
      <c r="N16" s="86" t="s">
        <v>57</v>
      </c>
    </row>
    <row r="17" spans="1:14" ht="19.5">
      <c r="A17" s="67">
        <v>14</v>
      </c>
      <c r="B17" s="84" t="s">
        <v>58</v>
      </c>
      <c r="C17" s="69"/>
      <c r="D17" s="70"/>
      <c r="E17" s="70"/>
      <c r="F17" s="70"/>
      <c r="G17" s="70"/>
      <c r="H17" s="70"/>
      <c r="I17" s="70"/>
      <c r="J17" s="70"/>
      <c r="K17" s="70"/>
      <c r="L17" s="70"/>
      <c r="M17" s="71"/>
      <c r="N17" s="72"/>
    </row>
    <row r="18" spans="1:14" ht="39">
      <c r="A18" s="73">
        <v>15</v>
      </c>
      <c r="B18" s="74" t="s">
        <v>59</v>
      </c>
      <c r="C18" s="87" t="s">
        <v>125</v>
      </c>
      <c r="D18" s="88"/>
      <c r="E18" s="88"/>
      <c r="F18" s="88" t="s">
        <v>19</v>
      </c>
      <c r="G18" s="88"/>
      <c r="H18" s="88"/>
      <c r="I18" s="88"/>
      <c r="J18" s="88"/>
      <c r="K18" s="88" t="s">
        <v>19</v>
      </c>
      <c r="L18" s="88" t="s">
        <v>19</v>
      </c>
      <c r="M18" s="75" t="s">
        <v>126</v>
      </c>
      <c r="N18" s="77"/>
    </row>
    <row r="19" spans="1:14" ht="19.5">
      <c r="A19" s="67">
        <v>16</v>
      </c>
      <c r="B19" s="74" t="s">
        <v>64</v>
      </c>
      <c r="C19" s="87" t="s">
        <v>127</v>
      </c>
      <c r="D19" s="88"/>
      <c r="E19" s="88"/>
      <c r="F19" s="88" t="s">
        <v>19</v>
      </c>
      <c r="G19" s="88"/>
      <c r="H19" s="88"/>
      <c r="I19" s="88"/>
      <c r="J19" s="88"/>
      <c r="K19" s="88" t="s">
        <v>19</v>
      </c>
      <c r="L19" s="88" t="s">
        <v>19</v>
      </c>
      <c r="M19" s="75" t="s">
        <v>114</v>
      </c>
      <c r="N19" s="77"/>
    </row>
    <row r="20" spans="1:14" ht="19.5">
      <c r="A20" s="78">
        <v>17</v>
      </c>
      <c r="B20" s="79" t="s">
        <v>69</v>
      </c>
      <c r="C20" s="89" t="s">
        <v>128</v>
      </c>
      <c r="D20" s="90"/>
      <c r="E20" s="90"/>
      <c r="F20" s="90" t="s">
        <v>19</v>
      </c>
      <c r="G20" s="90"/>
      <c r="H20" s="90"/>
      <c r="I20" s="90"/>
      <c r="J20" s="90"/>
      <c r="K20" s="90" t="s">
        <v>19</v>
      </c>
      <c r="L20" s="90" t="s">
        <v>19</v>
      </c>
      <c r="M20" s="80" t="s">
        <v>114</v>
      </c>
      <c r="N20" s="83"/>
    </row>
  </sheetData>
  <mergeCells count="6">
    <mergeCell ref="N2:N3"/>
    <mergeCell ref="D2:L2"/>
    <mergeCell ref="C2:C3"/>
    <mergeCell ref="B2:B3"/>
    <mergeCell ref="A2:A3"/>
    <mergeCell ref="M2:M3"/>
  </mergeCells>
  <phoneticPr fontId="1"/>
  <pageMargins left="0.70866141732283472" right="0.70866141732283472" top="0.74803149606299213" bottom="0.74803149606299213" header="0.31496062992125984" footer="0.31496062992125984"/>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DF49A-80D3-4AA2-B4B2-AAC89D789A04}">
  <sheetPr>
    <tabColor theme="9" tint="0.79998168889431442"/>
  </sheetPr>
  <dimension ref="A1:F30"/>
  <sheetViews>
    <sheetView workbookViewId="0">
      <selection sqref="A1:B1"/>
    </sheetView>
  </sheetViews>
  <sheetFormatPr defaultRowHeight="18.75"/>
  <cols>
    <col min="2" max="2" width="39.75" customWidth="1"/>
    <col min="3" max="3" width="15.125" hidden="1" customWidth="1"/>
    <col min="4" max="4" width="43" hidden="1" customWidth="1"/>
    <col min="5" max="5" width="28.125" bestFit="1" customWidth="1"/>
    <col min="6" max="6" width="204.125" bestFit="1" customWidth="1"/>
  </cols>
  <sheetData>
    <row r="1" spans="1:6">
      <c r="A1" s="164" t="s">
        <v>129</v>
      </c>
      <c r="B1" s="165"/>
      <c r="C1" s="104" t="s">
        <v>130</v>
      </c>
      <c r="D1" s="104" t="s">
        <v>4</v>
      </c>
      <c r="E1" s="104" t="s">
        <v>130</v>
      </c>
      <c r="F1" s="105" t="s">
        <v>131</v>
      </c>
    </row>
    <row r="2" spans="1:6">
      <c r="A2" s="166" t="s">
        <v>132</v>
      </c>
      <c r="B2" s="167"/>
      <c r="C2" s="167"/>
      <c r="D2" s="167"/>
      <c r="E2" s="167"/>
      <c r="F2" s="168"/>
    </row>
    <row r="3" spans="1:6">
      <c r="A3" s="95"/>
      <c r="B3" s="96" t="s">
        <v>133</v>
      </c>
      <c r="C3" s="96" t="str">
        <f>チェックリストの評価!P35</f>
        <v>○</v>
      </c>
      <c r="D3" s="96" t="str">
        <f t="shared" ref="D3:D4" si="0">B3&amp;C3</f>
        <v>施工範囲全体での通信環境構築○</v>
      </c>
      <c r="E3" s="96" t="str">
        <f>VLOOKUP(D3,判定・所見マスタ!C:E,2,FALSE)</f>
        <v>推奨</v>
      </c>
      <c r="F3" s="97" t="str">
        <f>VLOOKUP(D3,判定・所見マスタ!C:E,3,FALSE)</f>
        <v>ネットワークRTKによる施工を実現する場合、施工範囲全体をカバーする通信環境の構築を検討ください。</v>
      </c>
    </row>
    <row r="4" spans="1:6">
      <c r="A4" s="95"/>
      <c r="B4" s="96" t="s">
        <v>134</v>
      </c>
      <c r="C4" s="96" t="str">
        <f>チェックリストの評価!Q35</f>
        <v>○</v>
      </c>
      <c r="D4" s="96" t="str">
        <f t="shared" si="0"/>
        <v>スポットでの通信環境構築○</v>
      </c>
      <c r="E4" s="96" t="str">
        <f>VLOOKUP(D4,判定・所見マスタ!C:E,2,FALSE)</f>
        <v>推奨</v>
      </c>
      <c r="F4" s="97" t="str">
        <f>VLOOKUP(D4,判定・所見マスタ!C:E,3,FALSE)</f>
        <v>通信の実現によるDX施策実現のため、休憩所や工事稼働箇所付近等への通信環境構築を検討ください。</v>
      </c>
    </row>
    <row r="5" spans="1:6">
      <c r="A5" s="95"/>
      <c r="B5" s="96" t="s">
        <v>135</v>
      </c>
      <c r="C5" s="96" t="str">
        <f>チェックリストの評価!V35</f>
        <v>低</v>
      </c>
      <c r="D5" s="96" t="str">
        <f t="shared" ref="D5:D9" si="1">B5&amp;C5</f>
        <v>通信速度低</v>
      </c>
      <c r="E5" s="96" t="str">
        <f>VLOOKUP(D5,判定・所見マスタ!C:E,2,FALSE)</f>
        <v>1Mbps未満</v>
      </c>
      <c r="F5" s="97" t="str">
        <f>VLOOKUP(D5,判定・所見マスタ!C:E,3,FALSE)</f>
        <v>ICT施工やIoTによる監視制御では通信量が少ないため、通信安定性が必要な一方で通信速度は低速でも支障ありません。任意の接続手段により実現できます。</v>
      </c>
    </row>
    <row r="6" spans="1:6">
      <c r="A6" s="95"/>
      <c r="B6" s="96" t="s">
        <v>136</v>
      </c>
      <c r="C6" s="96" t="str">
        <f>チェックリストの評価!W35</f>
        <v>高</v>
      </c>
      <c r="D6" s="96" t="str">
        <f t="shared" si="1"/>
        <v>通信安定性高</v>
      </c>
      <c r="E6" s="96" t="str">
        <f>VLOOKUP(D6,判定・所見マスタ!C:E,2,FALSE)</f>
        <v>常時安定接続</v>
      </c>
      <c r="F6" s="97" t="str">
        <f>VLOOKUP(D6,判定・所見マスタ!C:E,3,FALSE)</f>
        <v>ICT施工やIoTによる監視制御には高い安定性が必要です。高い携帯電話強度、Starlinkの安定接続に必要な十分な上空開度、現場内での見通し等、通信安定に必要な要因を十分に確認ください。</v>
      </c>
    </row>
    <row r="7" spans="1:6">
      <c r="A7" s="95"/>
      <c r="B7" s="96" t="s">
        <v>59</v>
      </c>
      <c r="C7" s="96" t="str">
        <f>チェックシート!F20</f>
        <v>複数年</v>
      </c>
      <c r="D7" s="96" t="str">
        <f t="shared" si="1"/>
        <v>工事用道路複数年</v>
      </c>
      <c r="E7" s="96" t="str">
        <f>VLOOKUP(D7,判定・所見マスタ!C:E,2,FALSE)</f>
        <v>複数年</v>
      </c>
      <c r="F7" s="97" t="str">
        <f>VLOOKUP(D7,判定・所見マスタ!C:E,3,FALSE)</f>
        <v>ネットワークRTKを用いたICT施工を複数年に渡って実施する場合、工事計画と照らし合わせた通信環境の構築、範囲が広くなることによる通信費増、配置の検討等、通信環境の計画・構築に専門知識が必要となる場合があります。</v>
      </c>
    </row>
    <row r="8" spans="1:6">
      <c r="A8" s="95"/>
      <c r="B8" s="96" t="s">
        <v>137</v>
      </c>
      <c r="C8" s="96" t="str">
        <f>チェックシート!F21</f>
        <v>1km以上</v>
      </c>
      <c r="D8" s="96" t="str">
        <f t="shared" si="1"/>
        <v>施工延長1km以上</v>
      </c>
      <c r="E8" s="96" t="str">
        <f>VLOOKUP(D8,判定・所見マスタ!C:E,2,FALSE)</f>
        <v>1km以上</v>
      </c>
      <c r="F8" s="97" t="str">
        <f>VLOOKUP(D8,判定・所見マスタ!C:E,3,FALSE)</f>
        <v>ネットワークRTKを用いたICT施工の対象範囲が広い場合、工事計画と照らし合わせた通信環境の構築、範囲が広くなることによる通信費増、配置の検討等、通信環境の計画・構築に専門知識が必要となる場合があります。</v>
      </c>
    </row>
    <row r="9" spans="1:6">
      <c r="A9" s="95"/>
      <c r="B9" s="96" t="s">
        <v>69</v>
      </c>
      <c r="C9" s="96" t="str">
        <f>チェックシート!F22</f>
        <v>3年以上</v>
      </c>
      <c r="D9" s="96" t="str">
        <f t="shared" si="1"/>
        <v>全体での工事年数3年以上</v>
      </c>
      <c r="E9" s="96" t="str">
        <f>VLOOKUP(D9,判定・所見マスタ!C:E,2,FALSE)</f>
        <v>3年以上</v>
      </c>
      <c r="F9" s="97" t="str">
        <f>VLOOKUP(D9,判定・所見マスタ!C:E,3,FALSE)</f>
        <v>工事期間が長くなる場合、工事計画と照らし合わせた通信環境の構築、範囲が広くなることによる通信費増、配置の検討等、通信環境の計画・構築に専門知識が必要となる場合があります。</v>
      </c>
    </row>
    <row r="10" spans="1:6" hidden="1">
      <c r="A10" s="95"/>
      <c r="B10" s="96" t="s">
        <v>138</v>
      </c>
      <c r="C10" s="96" t="str">
        <f>チェックリストの評価!X35</f>
        <v>○</v>
      </c>
      <c r="D10" s="96" t="str">
        <f>B10&amp;C10</f>
        <v>ICT施工の実施○</v>
      </c>
      <c r="E10" s="96"/>
      <c r="F10" s="97"/>
    </row>
    <row r="11" spans="1:6">
      <c r="A11" s="95"/>
      <c r="B11" s="96" t="s">
        <v>139</v>
      </c>
      <c r="C11" s="96" t="str">
        <f>IF(E11="実現可","○","×")</f>
        <v>×</v>
      </c>
      <c r="D11" s="96"/>
      <c r="E11" s="96" t="str">
        <f>E19</f>
        <v>実現性低</v>
      </c>
      <c r="F11" s="97" t="str">
        <f>F19</f>
        <v>上空開度が得られないため衛星の捕捉ができず、RTKの実現可能性が低いです。</v>
      </c>
    </row>
    <row r="12" spans="1:6">
      <c r="A12" s="95"/>
      <c r="B12" s="96" t="s">
        <v>140</v>
      </c>
      <c r="C12" s="96" t="str">
        <f>IF(E12="適用性高","○","×")</f>
        <v>×</v>
      </c>
      <c r="D12" s="96"/>
      <c r="E12" s="96" t="str">
        <f>E21</f>
        <v>適用性低</v>
      </c>
      <c r="F12" s="97" t="str">
        <f>F21</f>
        <v>上空開度が得られずGNSS衛星が捕捉できないためネットワークRTKによるICT施工の実現可能性が低いです。</v>
      </c>
    </row>
    <row r="13" spans="1:6">
      <c r="A13" s="95"/>
      <c r="B13" s="96" t="s">
        <v>141</v>
      </c>
      <c r="C13" s="96" t="s">
        <v>19</v>
      </c>
      <c r="D13" s="96"/>
      <c r="E13" s="96" t="s">
        <v>142</v>
      </c>
      <c r="F13" s="97" t="s">
        <v>143</v>
      </c>
    </row>
    <row r="14" spans="1:6">
      <c r="A14" s="169" t="s">
        <v>74</v>
      </c>
      <c r="B14" s="170"/>
      <c r="C14" s="170"/>
      <c r="D14" s="170"/>
      <c r="E14" s="170"/>
      <c r="F14" s="171"/>
    </row>
    <row r="15" spans="1:6">
      <c r="A15" s="95"/>
      <c r="B15" s="96" t="s">
        <v>74</v>
      </c>
      <c r="C15" s="96" t="str">
        <f>E18&amp;E22&amp;E25</f>
        <v>不要新規構築不要不要</v>
      </c>
      <c r="D15" s="96" t="str">
        <f>B15&amp;C15</f>
        <v>総合評価不要新規構築不要不要</v>
      </c>
      <c r="E15" s="96" t="str">
        <f>VLOOKUP(C15,総合評価マスタ!D:F,2,FALSE)</f>
        <v>新規構築不要</v>
      </c>
      <c r="F15" s="97" t="str">
        <f>VLOOKUP(C15,総合評価マスタ!D:F,3,FALSE)</f>
        <v>既存の携帯電話網を利用できるため、新規の通信環境構築は不要です。</v>
      </c>
    </row>
    <row r="16" spans="1:6">
      <c r="A16" s="95"/>
      <c r="B16" s="96" t="s">
        <v>75</v>
      </c>
      <c r="C16" s="96" t="str">
        <f>E18&amp;C5&amp;C6&amp;E22</f>
        <v>不要低高新規構築不要</v>
      </c>
      <c r="D16" s="96"/>
      <c r="E16" s="96" t="str">
        <f>VLOOKUP(C16,インターネット接続回線判定!E:G,2,FALSE)</f>
        <v>4G</v>
      </c>
      <c r="F16" s="97" t="str">
        <f>VLOOKUP(C16,インターネット接続回線判定!E:G,3,FALSE)</f>
        <v>携帯電話によりインターネット接続環境を構築ください。</v>
      </c>
    </row>
    <row r="17" spans="1:6">
      <c r="A17" s="95"/>
      <c r="B17" s="96" t="s">
        <v>144</v>
      </c>
      <c r="C17" s="96" t="str">
        <f>IF(C12="○",B12,IF(C11="○",B11,B13))</f>
        <v>TS（杭ナビ等）によるMG/MC</v>
      </c>
      <c r="D17" s="96" t="str">
        <f t="shared" ref="D17:D22" si="2">B17&amp;C17</f>
        <v>ICT施工実施方針TS（杭ナビ等）によるMG/MC</v>
      </c>
      <c r="E17" s="96" t="str">
        <f>VLOOKUP(D17,判定・所見マスタ!C:E,2,FALSE)</f>
        <v>TS（杭ナビ等）によるMG/MC</v>
      </c>
      <c r="F17" s="97" t="str">
        <f>VLOOKUP(D17,判定・所見マスタ!C:E,3,FALSE)</f>
        <v>TS（杭ナビ等）を用いたローカル座標によるICT施工が可能です。</v>
      </c>
    </row>
    <row r="18" spans="1:6">
      <c r="A18" s="95"/>
      <c r="B18" s="96" t="s">
        <v>80</v>
      </c>
      <c r="C18" s="96" t="str">
        <f>チェックリストの評価!O35</f>
        <v>×</v>
      </c>
      <c r="D18" s="96" t="str">
        <f t="shared" si="2"/>
        <v>Starlinkによるインターネット接続構築×</v>
      </c>
      <c r="E18" s="96" t="str">
        <f>VLOOKUP(D18,判定・所見マスタ!C:E,2,FALSE)</f>
        <v>不要</v>
      </c>
      <c r="F18" s="97" t="str">
        <f>VLOOKUP(D18,判定・所見マスタ!C:E,3,FALSE)</f>
        <v>携帯電話を利用して任意の場所でインターネット接続を行いDXを実施できるため、新たな通信環境の構築は不要です。</v>
      </c>
    </row>
    <row r="19" spans="1:6">
      <c r="A19" s="95"/>
      <c r="B19" s="96" t="s">
        <v>82</v>
      </c>
      <c r="C19" s="96" t="str">
        <f>チェックリストの評価!S35&amp;チェックリストの評価!T35</f>
        <v>○×</v>
      </c>
      <c r="D19" s="96" t="str">
        <f t="shared" si="2"/>
        <v>RTK実現可能性○×</v>
      </c>
      <c r="E19" s="96" t="str">
        <f>VLOOKUP(C19,RTK適用性評価マスタ!C:E,2,FALSE)</f>
        <v>実現性低</v>
      </c>
      <c r="F19" s="97" t="str">
        <f>VLOOKUP(C19,RTK適用性評価マスタ!C:E,3,FALSE)</f>
        <v>上空開度が得られないため衛星の捕捉ができず、RTKの実現可能性が低いです。</v>
      </c>
    </row>
    <row r="20" spans="1:6">
      <c r="A20" s="95"/>
      <c r="B20" s="96" t="s">
        <v>84</v>
      </c>
      <c r="C20" s="96" t="str">
        <f>チェックリストの評価!R35&amp;チェックリストの評価!S35</f>
        <v>○○</v>
      </c>
      <c r="D20" s="96" t="str">
        <f t="shared" si="2"/>
        <v>無線LAN適用性○○</v>
      </c>
      <c r="E20" s="96" t="str">
        <f>VLOOKUP(C20,無線LAN適用性評価マスタ!C:E,2,FALSE)</f>
        <v>適用性高</v>
      </c>
      <c r="F20" s="97" t="str">
        <f>VLOOKUP(C20,無線LAN適用性評価マスタ!C:E,3,FALSE)</f>
        <v>見通しがよく地形・植生による支障が小さいため、無線LANの適用性が高いです。</v>
      </c>
    </row>
    <row r="21" spans="1:6">
      <c r="A21" s="95"/>
      <c r="B21" s="96" t="s">
        <v>86</v>
      </c>
      <c r="C21" s="96" t="str">
        <f>C10&amp;E20&amp;E19</f>
        <v>○適用性高実現性低</v>
      </c>
      <c r="D21" s="96" t="str">
        <f t="shared" si="2"/>
        <v>ネットワークRTKによるICT施工の適用可能性○適用性高実現性低</v>
      </c>
      <c r="E21" s="96" t="str">
        <f>VLOOKUP(C21,ICT施工ネットワークRTK適用性評価マスタ!D:F,2,FALSE)</f>
        <v>適用性低</v>
      </c>
      <c r="F21" s="97" t="str">
        <f>VLOOKUP(C21,ICT施工ネットワークRTK適用性評価マスタ!D:F,3,FALSE)</f>
        <v>上空開度が得られずGNSS衛星が捕捉できないためネットワークRTKによるICT施工の実現可能性が低いです。</v>
      </c>
    </row>
    <row r="22" spans="1:6">
      <c r="A22" s="95"/>
      <c r="B22" s="96" t="s">
        <v>88</v>
      </c>
      <c r="C22" s="96" t="str">
        <f>E18&amp;E21&amp;E4</f>
        <v>不要適用性低推奨</v>
      </c>
      <c r="D22" s="96" t="str">
        <f t="shared" si="2"/>
        <v>通信環境の構築範囲不要適用性低推奨</v>
      </c>
      <c r="E22" s="96" t="str">
        <f>VLOOKUP(C22,通信環境構築範囲判定マスタ!D:F,2,FALSE)</f>
        <v>新規構築不要</v>
      </c>
      <c r="F22" s="97" t="str">
        <f>VLOOKUP(C22,通信環境構築範囲判定マスタ!D:F,3,FALSE)</f>
        <v>携帯電話によるインターネット接続を活用できるため、追加の通信環境構築は不要です。</v>
      </c>
    </row>
    <row r="23" spans="1:6">
      <c r="A23" s="95"/>
      <c r="B23" s="96" t="s">
        <v>90</v>
      </c>
      <c r="C23" s="96" t="str">
        <f t="shared" ref="C23:F24" si="3">C5</f>
        <v>低</v>
      </c>
      <c r="D23" s="96" t="str">
        <f t="shared" si="3"/>
        <v>通信速度低</v>
      </c>
      <c r="E23" s="96" t="str">
        <f t="shared" si="3"/>
        <v>1Mbps未満</v>
      </c>
      <c r="F23" s="97" t="str">
        <f t="shared" si="3"/>
        <v>ICT施工やIoTによる監視制御では通信量が少ないため、通信安定性が必要な一方で通信速度は低速でも支障ありません。任意の接続手段により実現できます。</v>
      </c>
    </row>
    <row r="24" spans="1:6">
      <c r="A24" s="95"/>
      <c r="B24" s="96" t="s">
        <v>92</v>
      </c>
      <c r="C24" s="96" t="str">
        <f t="shared" si="3"/>
        <v>高</v>
      </c>
      <c r="D24" s="96" t="str">
        <f t="shared" si="3"/>
        <v>通信安定性高</v>
      </c>
      <c r="E24" s="96" t="str">
        <f t="shared" si="3"/>
        <v>常時安定接続</v>
      </c>
      <c r="F24" s="97" t="str">
        <f t="shared" si="3"/>
        <v>ICT施工やIoTによる監視制御には高い安定性が必要です。高い携帯電話強度、Starlinkの安定接続に必要な十分な上空開度、現場内での見通し等、通信安定に必要な要因を十分に確認ください。</v>
      </c>
    </row>
    <row r="25" spans="1:6">
      <c r="A25" s="95"/>
      <c r="B25" s="96" t="s">
        <v>94</v>
      </c>
      <c r="C25" s="96" t="str">
        <f>E7&amp;E8&amp;E9&amp;E22</f>
        <v>複数年1km以上3年以上新規構築不要</v>
      </c>
      <c r="D25" s="96" t="str">
        <f>B25&amp;C25</f>
        <v>通信環境の新規構築難易度複数年1km以上3年以上新規構築不要</v>
      </c>
      <c r="E25" s="96" t="str">
        <f>VLOOKUP(C25,通信環境の新規構築難易度マスタ!E:H,2,FALSE)</f>
        <v>不要</v>
      </c>
      <c r="F25" s="97" t="str">
        <f>VLOOKUP(C25,通信環境の新規構築難易度マスタ!E:H,3,FALSE)</f>
        <v>新規の通信環境は構築不要です。</v>
      </c>
    </row>
    <row r="26" spans="1:6">
      <c r="A26" s="98"/>
      <c r="B26" s="99" t="s">
        <v>96</v>
      </c>
      <c r="C26" s="99" t="str">
        <f>IF(AND(E7&lt;&gt;"複数年",E9&lt;&gt;"3年以上"),"レンタル","購入")</f>
        <v>購入</v>
      </c>
      <c r="D26" s="99" t="str">
        <f>B26&amp;C26</f>
        <v>通信環境の調達方針購入</v>
      </c>
      <c r="E26" s="99" t="str">
        <f>C26</f>
        <v>購入</v>
      </c>
      <c r="F26" s="100" t="str">
        <f>VLOOKUP(D26,判定・所見マスタ!C:E,3,FALSE)</f>
        <v>複数年工事で通信環境を利用する場合、通信機器を購入したほうが費用対効果が高い場合があります。</v>
      </c>
    </row>
    <row r="30" spans="1:6">
      <c r="F30" s="2"/>
    </row>
  </sheetData>
  <mergeCells count="3">
    <mergeCell ref="A1:B1"/>
    <mergeCell ref="A2:F2"/>
    <mergeCell ref="A14:F14"/>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75C36-354C-4179-8783-481A71543372}">
  <sheetPr>
    <tabColor theme="9" tint="0.79998168889431442"/>
  </sheetPr>
  <dimension ref="A1:X35"/>
  <sheetViews>
    <sheetView workbookViewId="0"/>
  </sheetViews>
  <sheetFormatPr defaultRowHeight="18.75"/>
  <cols>
    <col min="1" max="1" width="24.125" bestFit="1" customWidth="1"/>
    <col min="2" max="2" width="12.625" customWidth="1"/>
    <col min="3" max="3" width="28.125" hidden="1" customWidth="1"/>
    <col min="4" max="4" width="24" customWidth="1"/>
    <col min="5" max="5" width="8.625" hidden="1" customWidth="1"/>
    <col min="6" max="7" width="26.75" hidden="1" customWidth="1"/>
    <col min="8" max="10" width="14.25" hidden="1" customWidth="1"/>
    <col min="11" max="14" width="17.625" hidden="1" customWidth="1"/>
  </cols>
  <sheetData>
    <row r="1" spans="1:24" ht="75">
      <c r="A1" s="110" t="s">
        <v>2</v>
      </c>
      <c r="B1" s="111" t="s">
        <v>5</v>
      </c>
      <c r="C1" s="111" t="s">
        <v>4</v>
      </c>
      <c r="D1" s="112" t="s">
        <v>145</v>
      </c>
      <c r="E1" s="113" t="s">
        <v>146</v>
      </c>
      <c r="F1" s="111" t="s">
        <v>133</v>
      </c>
      <c r="G1" s="111" t="s">
        <v>134</v>
      </c>
      <c r="H1" s="111" t="s">
        <v>147</v>
      </c>
      <c r="I1" s="111" t="s">
        <v>148</v>
      </c>
      <c r="J1" s="111" t="s">
        <v>54</v>
      </c>
      <c r="K1" s="111" t="s">
        <v>149</v>
      </c>
      <c r="L1" s="111" t="s">
        <v>135</v>
      </c>
      <c r="M1" s="111" t="s">
        <v>136</v>
      </c>
      <c r="N1" s="111"/>
      <c r="O1" s="114" t="s">
        <v>146</v>
      </c>
      <c r="P1" s="114" t="s">
        <v>133</v>
      </c>
      <c r="Q1" s="114" t="s">
        <v>134</v>
      </c>
      <c r="R1" s="114" t="s">
        <v>147</v>
      </c>
      <c r="S1" s="114" t="s">
        <v>148</v>
      </c>
      <c r="T1" s="114" t="s">
        <v>54</v>
      </c>
      <c r="U1" s="114" t="s">
        <v>149</v>
      </c>
      <c r="V1" s="114" t="s">
        <v>135</v>
      </c>
      <c r="W1" s="114" t="s">
        <v>136</v>
      </c>
      <c r="X1" s="115" t="s">
        <v>138</v>
      </c>
    </row>
    <row r="2" spans="1:24">
      <c r="A2" s="101" t="s">
        <v>9</v>
      </c>
      <c r="B2" s="102" t="s">
        <v>10</v>
      </c>
      <c r="C2" s="102" t="str">
        <f>A2&amp;B2</f>
        <v>現場での携帯電波受信状況良好</v>
      </c>
      <c r="D2" s="103" t="str">
        <f>IF(ISERROR(VLOOKUP(C2,チェックシート!H:N,6,FALSE)),"","○")</f>
        <v>○</v>
      </c>
      <c r="E2" s="107" t="s">
        <v>20</v>
      </c>
      <c r="F2" s="102"/>
      <c r="G2" s="102"/>
      <c r="H2" s="102"/>
      <c r="I2" s="102"/>
      <c r="J2" s="102"/>
      <c r="K2" s="102"/>
      <c r="L2" s="102"/>
      <c r="M2" s="102"/>
      <c r="N2" s="102"/>
      <c r="O2" s="102" t="str">
        <f>IF(D2="○",E2,"")</f>
        <v>×</v>
      </c>
      <c r="P2" s="102"/>
      <c r="Q2" s="102"/>
      <c r="R2" s="102"/>
      <c r="S2" s="102"/>
      <c r="T2" s="102"/>
      <c r="U2" s="102"/>
      <c r="V2" s="102"/>
      <c r="W2" s="102"/>
      <c r="X2" s="103"/>
    </row>
    <row r="3" spans="1:24">
      <c r="A3" s="95" t="s">
        <v>9</v>
      </c>
      <c r="B3" s="96" t="s">
        <v>11</v>
      </c>
      <c r="C3" s="96" t="str">
        <f t="shared" ref="C3:C34" si="0">A3&amp;B3</f>
        <v>現場での携帯電波受信状況可</v>
      </c>
      <c r="D3" s="97" t="str">
        <f>IF(ISERROR(VLOOKUP(C3,チェックシート!H:N,6,FALSE)),"","○")</f>
        <v/>
      </c>
      <c r="E3" s="108" t="s">
        <v>150</v>
      </c>
      <c r="F3" s="96"/>
      <c r="G3" s="96"/>
      <c r="H3" s="96"/>
      <c r="I3" s="96"/>
      <c r="J3" s="96"/>
      <c r="K3" s="96"/>
      <c r="L3" s="96"/>
      <c r="M3" s="96"/>
      <c r="N3" s="96"/>
      <c r="O3" s="96" t="str">
        <f>IF(D3="○",E3,"")</f>
        <v/>
      </c>
      <c r="P3" s="96"/>
      <c r="Q3" s="96"/>
      <c r="R3" s="96"/>
      <c r="S3" s="96"/>
      <c r="T3" s="96"/>
      <c r="U3" s="96"/>
      <c r="V3" s="96"/>
      <c r="W3" s="96"/>
      <c r="X3" s="97"/>
    </row>
    <row r="4" spans="1:24">
      <c r="A4" s="95" t="s">
        <v>9</v>
      </c>
      <c r="B4" s="96" t="s">
        <v>12</v>
      </c>
      <c r="C4" s="96" t="str">
        <f t="shared" si="0"/>
        <v>現場での携帯電波受信状況不可</v>
      </c>
      <c r="D4" s="97" t="str">
        <f>IF(ISERROR(VLOOKUP(C4,チェックシート!H:N,6,FALSE)),"","○")</f>
        <v/>
      </c>
      <c r="E4" s="108" t="s">
        <v>19</v>
      </c>
      <c r="F4" s="96"/>
      <c r="G4" s="96"/>
      <c r="H4" s="96"/>
      <c r="I4" s="96"/>
      <c r="J4" s="96"/>
      <c r="K4" s="96"/>
      <c r="L4" s="96"/>
      <c r="M4" s="96"/>
      <c r="N4" s="96"/>
      <c r="O4" s="96" t="str">
        <f>IF(D4="○",E4,"")</f>
        <v/>
      </c>
      <c r="P4" s="96"/>
      <c r="Q4" s="96"/>
      <c r="R4" s="96"/>
      <c r="S4" s="96"/>
      <c r="T4" s="96"/>
      <c r="U4" s="96"/>
      <c r="V4" s="96"/>
      <c r="W4" s="96"/>
      <c r="X4" s="97"/>
    </row>
    <row r="5" spans="1:24">
      <c r="A5" s="106" t="s">
        <v>17</v>
      </c>
      <c r="B5" s="96" t="s">
        <v>19</v>
      </c>
      <c r="C5" s="96" t="str">
        <f t="shared" si="0"/>
        <v>ICT施工○</v>
      </c>
      <c r="D5" s="97" t="str">
        <f>IF(ISERROR(VLOOKUP(C5,チェックシート!H:N,6,FALSE)),"","○")</f>
        <v>○</v>
      </c>
      <c r="E5" s="108"/>
      <c r="F5" s="96" t="s">
        <v>19</v>
      </c>
      <c r="G5" s="96"/>
      <c r="H5" s="96"/>
      <c r="I5" s="96"/>
      <c r="J5" s="96"/>
      <c r="K5" s="96"/>
      <c r="L5" s="96" t="s">
        <v>151</v>
      </c>
      <c r="M5" s="96" t="s">
        <v>152</v>
      </c>
      <c r="N5" s="96"/>
      <c r="O5" s="96"/>
      <c r="P5" s="96" t="str">
        <f>IF(D5="○",F5,"")</f>
        <v>○</v>
      </c>
      <c r="Q5" s="96"/>
      <c r="R5" s="96"/>
      <c r="S5" s="96"/>
      <c r="T5" s="96"/>
      <c r="U5" s="96"/>
      <c r="V5" s="96" t="str">
        <f t="shared" ref="V5:V16" si="1">IF(D5="○",L5,"")</f>
        <v>低</v>
      </c>
      <c r="W5" s="96" t="str">
        <f t="shared" ref="W5:W16" si="2">IF(D5="○",M5,"")</f>
        <v>高</v>
      </c>
      <c r="X5" s="97" t="str">
        <f>IF(D5="○",F5,"")</f>
        <v>○</v>
      </c>
    </row>
    <row r="6" spans="1:24">
      <c r="A6" s="106" t="s">
        <v>17</v>
      </c>
      <c r="B6" s="96" t="s">
        <v>20</v>
      </c>
      <c r="C6" s="96" t="str">
        <f t="shared" si="0"/>
        <v>ICT施工×</v>
      </c>
      <c r="D6" s="97" t="str">
        <f>IF(ISERROR(VLOOKUP(C6,チェックシート!H:N,6,FALSE)),"","○")</f>
        <v/>
      </c>
      <c r="E6" s="108"/>
      <c r="F6" s="96" t="s">
        <v>20</v>
      </c>
      <c r="G6" s="96"/>
      <c r="H6" s="96"/>
      <c r="I6" s="96"/>
      <c r="J6" s="96"/>
      <c r="K6" s="96"/>
      <c r="L6" s="96"/>
      <c r="M6" s="96"/>
      <c r="N6" s="96"/>
      <c r="O6" s="96"/>
      <c r="P6" s="96" t="str">
        <f>IF(D6="○",F6,"")</f>
        <v/>
      </c>
      <c r="Q6" s="96"/>
      <c r="R6" s="96"/>
      <c r="S6" s="96"/>
      <c r="T6" s="96"/>
      <c r="U6" s="96"/>
      <c r="V6" s="96" t="str">
        <f t="shared" si="1"/>
        <v/>
      </c>
      <c r="W6" s="96" t="str">
        <f t="shared" si="2"/>
        <v/>
      </c>
      <c r="X6" s="97" t="str">
        <f>IF(D6="○",F6,"")</f>
        <v/>
      </c>
    </row>
    <row r="7" spans="1:24">
      <c r="A7" s="106" t="s">
        <v>24</v>
      </c>
      <c r="B7" s="96" t="s">
        <v>19</v>
      </c>
      <c r="C7" s="96" t="str">
        <f t="shared" si="0"/>
        <v>緊急連絡手段の確保○</v>
      </c>
      <c r="D7" s="97" t="str">
        <f>IF(ISERROR(VLOOKUP(C7,チェックシート!H:N,6,FALSE)),"","○")</f>
        <v/>
      </c>
      <c r="E7" s="108"/>
      <c r="F7" s="96"/>
      <c r="G7" s="96" t="s">
        <v>19</v>
      </c>
      <c r="H7" s="96"/>
      <c r="I7" s="96"/>
      <c r="J7" s="96"/>
      <c r="K7" s="96"/>
      <c r="L7" s="96" t="s">
        <v>151</v>
      </c>
      <c r="M7" s="96" t="s">
        <v>153</v>
      </c>
      <c r="N7" s="96"/>
      <c r="O7" s="96"/>
      <c r="P7" s="96"/>
      <c r="Q7" s="96" t="str">
        <f t="shared" ref="Q7:Q18" si="3">IF(D7="○",G7,"")</f>
        <v/>
      </c>
      <c r="R7" s="96"/>
      <c r="S7" s="96"/>
      <c r="T7" s="96"/>
      <c r="U7" s="96"/>
      <c r="V7" s="96" t="str">
        <f t="shared" si="1"/>
        <v/>
      </c>
      <c r="W7" s="96" t="str">
        <f t="shared" si="2"/>
        <v/>
      </c>
      <c r="X7" s="97"/>
    </row>
    <row r="8" spans="1:24">
      <c r="A8" s="106" t="s">
        <v>24</v>
      </c>
      <c r="B8" s="96" t="s">
        <v>20</v>
      </c>
      <c r="C8" s="96" t="str">
        <f t="shared" si="0"/>
        <v>緊急連絡手段の確保×</v>
      </c>
      <c r="D8" s="97" t="str">
        <f>IF(ISERROR(VLOOKUP(C8,チェックシート!H:N,6,FALSE)),"","○")</f>
        <v>○</v>
      </c>
      <c r="E8" s="108"/>
      <c r="F8" s="96"/>
      <c r="G8" s="96" t="s">
        <v>20</v>
      </c>
      <c r="H8" s="96"/>
      <c r="I8" s="96"/>
      <c r="J8" s="96"/>
      <c r="K8" s="96"/>
      <c r="L8" s="96"/>
      <c r="M8" s="96"/>
      <c r="N8" s="96"/>
      <c r="O8" s="96"/>
      <c r="P8" s="96"/>
      <c r="Q8" s="96" t="str">
        <f t="shared" si="3"/>
        <v>×</v>
      </c>
      <c r="R8" s="96"/>
      <c r="S8" s="96"/>
      <c r="T8" s="96"/>
      <c r="U8" s="96"/>
      <c r="V8" s="96">
        <f t="shared" si="1"/>
        <v>0</v>
      </c>
      <c r="W8" s="96">
        <f t="shared" si="2"/>
        <v>0</v>
      </c>
      <c r="X8" s="97"/>
    </row>
    <row r="9" spans="1:24">
      <c r="A9" s="106" t="s">
        <v>29</v>
      </c>
      <c r="B9" s="96" t="s">
        <v>19</v>
      </c>
      <c r="C9" s="96" t="str">
        <f t="shared" si="0"/>
        <v>遠隔気象観測○</v>
      </c>
      <c r="D9" s="97" t="str">
        <f>IF(ISERROR(VLOOKUP(C9,チェックシート!H:N,6,FALSE)),"","○")</f>
        <v>○</v>
      </c>
      <c r="E9" s="108"/>
      <c r="F9" s="96"/>
      <c r="G9" s="96" t="s">
        <v>19</v>
      </c>
      <c r="H9" s="96"/>
      <c r="I9" s="96"/>
      <c r="J9" s="96"/>
      <c r="K9" s="96"/>
      <c r="L9" s="96" t="s">
        <v>151</v>
      </c>
      <c r="M9" s="96" t="s">
        <v>151</v>
      </c>
      <c r="N9" s="96"/>
      <c r="O9" s="96"/>
      <c r="P9" s="96"/>
      <c r="Q9" s="96" t="str">
        <f t="shared" si="3"/>
        <v>○</v>
      </c>
      <c r="R9" s="96"/>
      <c r="S9" s="96"/>
      <c r="T9" s="96"/>
      <c r="U9" s="96"/>
      <c r="V9" s="96" t="str">
        <f t="shared" si="1"/>
        <v>低</v>
      </c>
      <c r="W9" s="96" t="str">
        <f t="shared" si="2"/>
        <v>低</v>
      </c>
      <c r="X9" s="97"/>
    </row>
    <row r="10" spans="1:24">
      <c r="A10" s="106" t="s">
        <v>29</v>
      </c>
      <c r="B10" s="96" t="s">
        <v>20</v>
      </c>
      <c r="C10" s="96" t="str">
        <f t="shared" si="0"/>
        <v>遠隔気象観測×</v>
      </c>
      <c r="D10" s="97" t="str">
        <f>IF(ISERROR(VLOOKUP(C10,チェックシート!H:N,6,FALSE)),"","○")</f>
        <v/>
      </c>
      <c r="E10" s="108"/>
      <c r="F10" s="96"/>
      <c r="G10" s="96" t="s">
        <v>20</v>
      </c>
      <c r="H10" s="96"/>
      <c r="I10" s="96"/>
      <c r="J10" s="96"/>
      <c r="K10" s="96"/>
      <c r="L10" s="96"/>
      <c r="M10" s="96"/>
      <c r="N10" s="96"/>
      <c r="O10" s="96"/>
      <c r="P10" s="96"/>
      <c r="Q10" s="96" t="str">
        <f t="shared" si="3"/>
        <v/>
      </c>
      <c r="R10" s="96"/>
      <c r="S10" s="96"/>
      <c r="T10" s="96"/>
      <c r="U10" s="96"/>
      <c r="V10" s="96" t="str">
        <f t="shared" si="1"/>
        <v/>
      </c>
      <c r="W10" s="96" t="str">
        <f t="shared" si="2"/>
        <v/>
      </c>
      <c r="X10" s="97"/>
    </row>
    <row r="11" spans="1:24">
      <c r="A11" s="106" t="s">
        <v>33</v>
      </c>
      <c r="B11" s="96" t="s">
        <v>19</v>
      </c>
      <c r="C11" s="96" t="str">
        <f t="shared" si="0"/>
        <v>遠隔映像監視○</v>
      </c>
      <c r="D11" s="97" t="str">
        <f>IF(ISERROR(VLOOKUP(C11,チェックシート!H:N,6,FALSE)),"","○")</f>
        <v/>
      </c>
      <c r="E11" s="108"/>
      <c r="F11" s="96"/>
      <c r="G11" s="96" t="s">
        <v>19</v>
      </c>
      <c r="H11" s="96"/>
      <c r="I11" s="96"/>
      <c r="J11" s="96"/>
      <c r="K11" s="96"/>
      <c r="L11" s="96" t="s">
        <v>152</v>
      </c>
      <c r="M11" s="96" t="s">
        <v>153</v>
      </c>
      <c r="N11" s="96"/>
      <c r="O11" s="96"/>
      <c r="P11" s="96"/>
      <c r="Q11" s="96" t="str">
        <f t="shared" si="3"/>
        <v/>
      </c>
      <c r="R11" s="96"/>
      <c r="S11" s="96"/>
      <c r="T11" s="96"/>
      <c r="U11" s="96"/>
      <c r="V11" s="96" t="str">
        <f t="shared" si="1"/>
        <v/>
      </c>
      <c r="W11" s="96" t="str">
        <f t="shared" si="2"/>
        <v/>
      </c>
      <c r="X11" s="97"/>
    </row>
    <row r="12" spans="1:24">
      <c r="A12" s="106" t="s">
        <v>33</v>
      </c>
      <c r="B12" s="96" t="s">
        <v>20</v>
      </c>
      <c r="C12" s="96" t="str">
        <f t="shared" si="0"/>
        <v>遠隔映像監視×</v>
      </c>
      <c r="D12" s="97" t="str">
        <f>IF(ISERROR(VLOOKUP(C12,チェックシート!H:N,6,FALSE)),"","○")</f>
        <v>○</v>
      </c>
      <c r="E12" s="108"/>
      <c r="F12" s="96"/>
      <c r="G12" s="96" t="s">
        <v>20</v>
      </c>
      <c r="H12" s="96"/>
      <c r="I12" s="96"/>
      <c r="J12" s="96"/>
      <c r="K12" s="96"/>
      <c r="L12" s="96"/>
      <c r="M12" s="96"/>
      <c r="N12" s="96"/>
      <c r="O12" s="96"/>
      <c r="P12" s="96"/>
      <c r="Q12" s="96" t="str">
        <f t="shared" si="3"/>
        <v>×</v>
      </c>
      <c r="R12" s="96"/>
      <c r="S12" s="96"/>
      <c r="T12" s="96"/>
      <c r="U12" s="96"/>
      <c r="V12" s="96">
        <f t="shared" si="1"/>
        <v>0</v>
      </c>
      <c r="W12" s="96">
        <f t="shared" si="2"/>
        <v>0</v>
      </c>
      <c r="X12" s="97"/>
    </row>
    <row r="13" spans="1:24">
      <c r="A13" s="106" t="s">
        <v>36</v>
      </c>
      <c r="B13" s="96" t="s">
        <v>19</v>
      </c>
      <c r="C13" s="96" t="str">
        <f t="shared" si="0"/>
        <v>IoT設備の導入○</v>
      </c>
      <c r="D13" s="97" t="str">
        <f>IF(ISERROR(VLOOKUP(C13,チェックシート!H:N,6,FALSE)),"","○")</f>
        <v/>
      </c>
      <c r="E13" s="108"/>
      <c r="F13" s="96"/>
      <c r="G13" s="96" t="s">
        <v>19</v>
      </c>
      <c r="H13" s="96"/>
      <c r="I13" s="96"/>
      <c r="J13" s="96"/>
      <c r="K13" s="96"/>
      <c r="L13" s="96" t="s">
        <v>151</v>
      </c>
      <c r="M13" s="96" t="s">
        <v>152</v>
      </c>
      <c r="N13" s="96"/>
      <c r="O13" s="96"/>
      <c r="P13" s="96"/>
      <c r="Q13" s="96" t="str">
        <f t="shared" si="3"/>
        <v/>
      </c>
      <c r="R13" s="96"/>
      <c r="S13" s="96"/>
      <c r="T13" s="96"/>
      <c r="U13" s="96"/>
      <c r="V13" s="96" t="str">
        <f t="shared" si="1"/>
        <v/>
      </c>
      <c r="W13" s="96" t="str">
        <f t="shared" si="2"/>
        <v/>
      </c>
      <c r="X13" s="97"/>
    </row>
    <row r="14" spans="1:24">
      <c r="A14" s="106" t="s">
        <v>36</v>
      </c>
      <c r="B14" s="96" t="s">
        <v>20</v>
      </c>
      <c r="C14" s="96" t="str">
        <f t="shared" si="0"/>
        <v>IoT設備の導入×</v>
      </c>
      <c r="D14" s="97" t="str">
        <f>IF(ISERROR(VLOOKUP(C14,チェックシート!H:N,6,FALSE)),"","○")</f>
        <v>○</v>
      </c>
      <c r="E14" s="108"/>
      <c r="F14" s="96"/>
      <c r="G14" s="96" t="s">
        <v>20</v>
      </c>
      <c r="H14" s="96"/>
      <c r="I14" s="96"/>
      <c r="J14" s="96"/>
      <c r="K14" s="96"/>
      <c r="L14" s="96"/>
      <c r="M14" s="96"/>
      <c r="N14" s="96"/>
      <c r="O14" s="96"/>
      <c r="P14" s="96"/>
      <c r="Q14" s="96" t="str">
        <f t="shared" si="3"/>
        <v>×</v>
      </c>
      <c r="R14" s="96"/>
      <c r="S14" s="96"/>
      <c r="T14" s="96"/>
      <c r="U14" s="96"/>
      <c r="V14" s="96">
        <f t="shared" si="1"/>
        <v>0</v>
      </c>
      <c r="W14" s="96">
        <f t="shared" si="2"/>
        <v>0</v>
      </c>
      <c r="X14" s="97"/>
    </row>
    <row r="15" spans="1:24">
      <c r="A15" s="106" t="s">
        <v>39</v>
      </c>
      <c r="B15" s="96" t="s">
        <v>19</v>
      </c>
      <c r="C15" s="96" t="str">
        <f t="shared" si="0"/>
        <v>クラウドサービスの導入○</v>
      </c>
      <c r="D15" s="97" t="str">
        <f>IF(ISERROR(VLOOKUP(C15,チェックシート!H:N,6,FALSE)),"","○")</f>
        <v/>
      </c>
      <c r="E15" s="108"/>
      <c r="F15" s="96"/>
      <c r="G15" s="96" t="s">
        <v>19</v>
      </c>
      <c r="H15" s="96"/>
      <c r="I15" s="96"/>
      <c r="J15" s="96"/>
      <c r="K15" s="96"/>
      <c r="L15" s="96" t="s">
        <v>153</v>
      </c>
      <c r="M15" s="96" t="s">
        <v>153</v>
      </c>
      <c r="N15" s="96"/>
      <c r="O15" s="96"/>
      <c r="P15" s="96"/>
      <c r="Q15" s="96" t="str">
        <f t="shared" si="3"/>
        <v/>
      </c>
      <c r="R15" s="96"/>
      <c r="S15" s="96"/>
      <c r="T15" s="96"/>
      <c r="U15" s="96"/>
      <c r="V15" s="96" t="str">
        <f t="shared" si="1"/>
        <v/>
      </c>
      <c r="W15" s="96" t="str">
        <f t="shared" si="2"/>
        <v/>
      </c>
      <c r="X15" s="97"/>
    </row>
    <row r="16" spans="1:24">
      <c r="A16" s="106" t="s">
        <v>39</v>
      </c>
      <c r="B16" s="96" t="s">
        <v>20</v>
      </c>
      <c r="C16" s="96" t="str">
        <f t="shared" si="0"/>
        <v>クラウドサービスの導入×</v>
      </c>
      <c r="D16" s="97" t="str">
        <f>IF(ISERROR(VLOOKUP(C16,チェックシート!H:N,6,FALSE)),"","○")</f>
        <v>○</v>
      </c>
      <c r="E16" s="108"/>
      <c r="F16" s="96"/>
      <c r="G16" s="96" t="s">
        <v>20</v>
      </c>
      <c r="H16" s="96"/>
      <c r="I16" s="96"/>
      <c r="J16" s="96"/>
      <c r="K16" s="96"/>
      <c r="L16" s="96"/>
      <c r="M16" s="96"/>
      <c r="N16" s="96"/>
      <c r="O16" s="96"/>
      <c r="P16" s="96"/>
      <c r="Q16" s="96" t="str">
        <f t="shared" si="3"/>
        <v>×</v>
      </c>
      <c r="R16" s="96"/>
      <c r="S16" s="96"/>
      <c r="T16" s="96"/>
      <c r="U16" s="96"/>
      <c r="V16" s="96">
        <f t="shared" si="1"/>
        <v>0</v>
      </c>
      <c r="W16" s="96">
        <f t="shared" si="2"/>
        <v>0</v>
      </c>
      <c r="X16" s="97"/>
    </row>
    <row r="17" spans="1:24">
      <c r="A17" s="106" t="s">
        <v>42</v>
      </c>
      <c r="B17" s="96" t="s">
        <v>19</v>
      </c>
      <c r="C17" s="96" t="str">
        <f t="shared" si="0"/>
        <v>遠隔臨場○</v>
      </c>
      <c r="D17" s="97" t="str">
        <f>IF(ISERROR(VLOOKUP(C17,チェックシート!H:N,6,FALSE)),"","○")</f>
        <v>○</v>
      </c>
      <c r="E17" s="108"/>
      <c r="F17" s="96"/>
      <c r="G17" s="96" t="s">
        <v>19</v>
      </c>
      <c r="H17" s="96"/>
      <c r="I17" s="96"/>
      <c r="J17" s="96"/>
      <c r="K17" s="96"/>
      <c r="L17" s="96" t="s">
        <v>153</v>
      </c>
      <c r="M17" s="96" t="s">
        <v>152</v>
      </c>
      <c r="N17" s="96"/>
      <c r="O17" s="96"/>
      <c r="P17" s="96"/>
      <c r="Q17" s="96" t="str">
        <f t="shared" si="3"/>
        <v>○</v>
      </c>
      <c r="R17" s="96"/>
      <c r="S17" s="96"/>
      <c r="T17" s="96"/>
      <c r="U17" s="96"/>
      <c r="V17" s="96"/>
      <c r="W17" s="96"/>
      <c r="X17" s="97"/>
    </row>
    <row r="18" spans="1:24">
      <c r="A18" s="106" t="s">
        <v>42</v>
      </c>
      <c r="B18" s="96" t="s">
        <v>20</v>
      </c>
      <c r="C18" s="96" t="str">
        <f t="shared" si="0"/>
        <v>遠隔臨場×</v>
      </c>
      <c r="D18" s="97" t="str">
        <f>IF(ISERROR(VLOOKUP(C18,チェックシート!H:N,6,FALSE)),"","○")</f>
        <v/>
      </c>
      <c r="E18" s="108"/>
      <c r="F18" s="96"/>
      <c r="G18" s="96" t="s">
        <v>20</v>
      </c>
      <c r="H18" s="96"/>
      <c r="I18" s="96"/>
      <c r="J18" s="96"/>
      <c r="K18" s="96"/>
      <c r="L18" s="96"/>
      <c r="M18" s="96"/>
      <c r="N18" s="96"/>
      <c r="O18" s="96"/>
      <c r="P18" s="96"/>
      <c r="Q18" s="96" t="str">
        <f t="shared" si="3"/>
        <v/>
      </c>
      <c r="R18" s="96"/>
      <c r="S18" s="96"/>
      <c r="T18" s="96"/>
      <c r="U18" s="96"/>
      <c r="V18" s="96"/>
      <c r="W18" s="96"/>
      <c r="X18" s="97"/>
    </row>
    <row r="19" spans="1:24">
      <c r="A19" s="106" t="s">
        <v>46</v>
      </c>
      <c r="B19" s="96" t="s">
        <v>10</v>
      </c>
      <c r="C19" s="96" t="str">
        <f t="shared" si="0"/>
        <v>施工現場内での見通し良好</v>
      </c>
      <c r="D19" s="97" t="str">
        <f>IF(ISERROR(VLOOKUP(C19,チェックシート!H:N,6,FALSE)),"","○")</f>
        <v>○</v>
      </c>
      <c r="E19" s="108"/>
      <c r="F19" s="96"/>
      <c r="G19" s="96"/>
      <c r="H19" s="96" t="s">
        <v>19</v>
      </c>
      <c r="I19" s="96"/>
      <c r="J19" s="96"/>
      <c r="K19" s="96"/>
      <c r="L19" s="96"/>
      <c r="M19" s="96"/>
      <c r="N19" s="96"/>
      <c r="O19" s="96"/>
      <c r="P19" s="96"/>
      <c r="Q19" s="96"/>
      <c r="R19" s="96" t="str">
        <f>IF(D19="○",H19,"")</f>
        <v>○</v>
      </c>
      <c r="S19" s="96"/>
      <c r="T19" s="96"/>
      <c r="U19" s="96"/>
      <c r="V19" s="96"/>
      <c r="W19" s="96"/>
      <c r="X19" s="97"/>
    </row>
    <row r="20" spans="1:24">
      <c r="A20" s="106" t="s">
        <v>46</v>
      </c>
      <c r="B20" s="96" t="s">
        <v>11</v>
      </c>
      <c r="C20" s="96" t="str">
        <f t="shared" si="0"/>
        <v>施工現場内での見通し可</v>
      </c>
      <c r="D20" s="97" t="str">
        <f>IF(ISERROR(VLOOKUP(C20,チェックシート!H:N,6,FALSE)),"","○")</f>
        <v/>
      </c>
      <c r="E20" s="108"/>
      <c r="F20" s="96"/>
      <c r="G20" s="96"/>
      <c r="H20" s="96" t="s">
        <v>150</v>
      </c>
      <c r="I20" s="96"/>
      <c r="J20" s="96"/>
      <c r="K20" s="96"/>
      <c r="L20" s="96"/>
      <c r="M20" s="96"/>
      <c r="N20" s="96"/>
      <c r="O20" s="96"/>
      <c r="P20" s="96"/>
      <c r="Q20" s="96"/>
      <c r="R20" s="96" t="str">
        <f>IF(D20="○",H20,"")</f>
        <v/>
      </c>
      <c r="S20" s="96"/>
      <c r="T20" s="96"/>
      <c r="U20" s="96"/>
      <c r="V20" s="96"/>
      <c r="W20" s="96"/>
      <c r="X20" s="97"/>
    </row>
    <row r="21" spans="1:24">
      <c r="A21" s="106" t="s">
        <v>46</v>
      </c>
      <c r="B21" s="96" t="s">
        <v>12</v>
      </c>
      <c r="C21" s="96" t="str">
        <f t="shared" si="0"/>
        <v>施工現場内での見通し不可</v>
      </c>
      <c r="D21" s="97" t="str">
        <f>IF(ISERROR(VLOOKUP(C21,チェックシート!H:N,6,FALSE)),"","○")</f>
        <v/>
      </c>
      <c r="E21" s="108"/>
      <c r="F21" s="96"/>
      <c r="G21" s="96"/>
      <c r="H21" s="96" t="s">
        <v>20</v>
      </c>
      <c r="I21" s="96"/>
      <c r="J21" s="96"/>
      <c r="K21" s="96"/>
      <c r="L21" s="96"/>
      <c r="M21" s="96"/>
      <c r="N21" s="96"/>
      <c r="O21" s="96"/>
      <c r="P21" s="96"/>
      <c r="Q21" s="96"/>
      <c r="R21" s="96" t="str">
        <f>IF(D21="○",H21,"")</f>
        <v/>
      </c>
      <c r="S21" s="96"/>
      <c r="T21" s="96"/>
      <c r="U21" s="96"/>
      <c r="V21" s="96"/>
      <c r="W21" s="96"/>
      <c r="X21" s="97"/>
    </row>
    <row r="22" spans="1:24">
      <c r="A22" s="106" t="s">
        <v>50</v>
      </c>
      <c r="B22" s="96" t="s">
        <v>19</v>
      </c>
      <c r="C22" s="96" t="str">
        <f t="shared" si="0"/>
        <v>着工後の植生伐採可否○</v>
      </c>
      <c r="D22" s="97" t="str">
        <f>IF(ISERROR(VLOOKUP(C22,チェックシート!H:N,6,FALSE)),"","○")</f>
        <v>○</v>
      </c>
      <c r="E22" s="108"/>
      <c r="F22" s="96"/>
      <c r="G22" s="96"/>
      <c r="H22" s="96"/>
      <c r="I22" s="96" t="s">
        <v>19</v>
      </c>
      <c r="J22" s="96"/>
      <c r="K22" s="96"/>
      <c r="L22" s="96"/>
      <c r="M22" s="96"/>
      <c r="N22" s="96"/>
      <c r="O22" s="96"/>
      <c r="P22" s="96"/>
      <c r="Q22" s="96"/>
      <c r="R22" s="96"/>
      <c r="S22" s="96" t="str">
        <f>IF(D22="○",I22,"")</f>
        <v>○</v>
      </c>
      <c r="T22" s="96"/>
      <c r="U22" s="96"/>
      <c r="V22" s="96"/>
      <c r="W22" s="96"/>
      <c r="X22" s="97"/>
    </row>
    <row r="23" spans="1:24">
      <c r="A23" s="106" t="s">
        <v>50</v>
      </c>
      <c r="B23" s="96" t="s">
        <v>20</v>
      </c>
      <c r="C23" s="96" t="str">
        <f t="shared" si="0"/>
        <v>着工後の植生伐採可否×</v>
      </c>
      <c r="D23" s="97" t="str">
        <f>IF(ISERROR(VLOOKUP(C23,チェックシート!H:N,6,FALSE)),"","○")</f>
        <v/>
      </c>
      <c r="E23" s="108"/>
      <c r="F23" s="96"/>
      <c r="G23" s="96"/>
      <c r="H23" s="96"/>
      <c r="I23" s="96" t="s">
        <v>20</v>
      </c>
      <c r="J23" s="96"/>
      <c r="K23" s="96"/>
      <c r="L23" s="96"/>
      <c r="M23" s="96"/>
      <c r="N23" s="96"/>
      <c r="O23" s="96"/>
      <c r="P23" s="96" t="str">
        <f>IF(D23="○",I23,"")</f>
        <v/>
      </c>
      <c r="Q23" s="96"/>
      <c r="R23" s="96"/>
      <c r="S23" s="96" t="str">
        <f>IF(D23="○",I23,"")</f>
        <v/>
      </c>
      <c r="T23" s="96"/>
      <c r="U23" s="96"/>
      <c r="V23" s="96"/>
      <c r="W23" s="96"/>
      <c r="X23" s="97"/>
    </row>
    <row r="24" spans="1:24">
      <c r="A24" s="106" t="s">
        <v>54</v>
      </c>
      <c r="B24" s="96" t="s">
        <v>10</v>
      </c>
      <c r="C24" s="96" t="str">
        <f t="shared" si="0"/>
        <v>上空開度良好</v>
      </c>
      <c r="D24" s="97" t="str">
        <f>IF(ISERROR(VLOOKUP(C24,チェックシート!H:N,6,FALSE)),"","○")</f>
        <v/>
      </c>
      <c r="E24" s="108"/>
      <c r="F24" s="96"/>
      <c r="G24" s="96"/>
      <c r="H24" s="96"/>
      <c r="I24" s="96"/>
      <c r="J24" s="96" t="s">
        <v>19</v>
      </c>
      <c r="K24" s="96"/>
      <c r="L24" s="96"/>
      <c r="M24" s="96"/>
      <c r="N24" s="96"/>
      <c r="O24" s="96"/>
      <c r="P24" s="96"/>
      <c r="Q24" s="96"/>
      <c r="R24" s="96"/>
      <c r="S24" s="96"/>
      <c r="T24" s="96" t="str">
        <f>IF(D24="○",J24,"")</f>
        <v/>
      </c>
      <c r="U24" s="96"/>
      <c r="V24" s="96"/>
      <c r="W24" s="96"/>
      <c r="X24" s="97"/>
    </row>
    <row r="25" spans="1:24">
      <c r="A25" s="106" t="s">
        <v>54</v>
      </c>
      <c r="B25" s="96" t="s">
        <v>11</v>
      </c>
      <c r="C25" s="96" t="str">
        <f t="shared" ref="C25" si="4">A25&amp;B25</f>
        <v>上空開度可</v>
      </c>
      <c r="D25" s="97"/>
      <c r="E25" s="108"/>
      <c r="F25" s="96"/>
      <c r="G25" s="96"/>
      <c r="H25" s="96"/>
      <c r="I25" s="96"/>
      <c r="J25" s="96" t="s">
        <v>150</v>
      </c>
      <c r="K25" s="96"/>
      <c r="L25" s="96"/>
      <c r="M25" s="96"/>
      <c r="N25" s="96"/>
      <c r="O25" s="96"/>
      <c r="P25" s="96"/>
      <c r="Q25" s="96"/>
      <c r="R25" s="96"/>
      <c r="S25" s="96"/>
      <c r="T25" s="96" t="str">
        <f t="shared" ref="T25:T26" si="5">IF(D25="○",J25,"")</f>
        <v/>
      </c>
      <c r="U25" s="96"/>
      <c r="V25" s="96"/>
      <c r="W25" s="96"/>
      <c r="X25" s="97"/>
    </row>
    <row r="26" spans="1:24">
      <c r="A26" s="106" t="s">
        <v>54</v>
      </c>
      <c r="B26" s="96" t="s">
        <v>12</v>
      </c>
      <c r="C26" s="96" t="str">
        <f t="shared" si="0"/>
        <v>上空開度不可</v>
      </c>
      <c r="D26" s="97" t="str">
        <f>IF(ISERROR(VLOOKUP(C26,チェックシート!H:N,6,FALSE)),"","○")</f>
        <v>○</v>
      </c>
      <c r="E26" s="108"/>
      <c r="F26" s="96"/>
      <c r="G26" s="96"/>
      <c r="H26" s="96"/>
      <c r="I26" s="96"/>
      <c r="J26" s="96" t="s">
        <v>20</v>
      </c>
      <c r="K26" s="96"/>
      <c r="L26" s="96"/>
      <c r="M26" s="96"/>
      <c r="N26" s="96"/>
      <c r="O26" s="96"/>
      <c r="P26" s="96"/>
      <c r="Q26" s="96"/>
      <c r="R26" s="96"/>
      <c r="S26" s="96"/>
      <c r="T26" s="96" t="str">
        <f t="shared" si="5"/>
        <v>×</v>
      </c>
      <c r="U26" s="96"/>
      <c r="V26" s="96"/>
      <c r="W26" s="96"/>
      <c r="X26" s="97"/>
    </row>
    <row r="27" spans="1:24">
      <c r="A27" s="106" t="s">
        <v>59</v>
      </c>
      <c r="B27" s="96" t="s">
        <v>60</v>
      </c>
      <c r="C27" s="96" t="str">
        <f t="shared" si="0"/>
        <v>工事用道路複数年</v>
      </c>
      <c r="D27" s="97" t="str">
        <f>IF(ISERROR(VLOOKUP(C27,チェックシート!H:N,6,FALSE)),"","○")</f>
        <v>○</v>
      </c>
      <c r="E27" s="108"/>
      <c r="F27" s="96"/>
      <c r="G27" s="96"/>
      <c r="H27" s="96"/>
      <c r="I27" s="96"/>
      <c r="J27" s="96"/>
      <c r="K27" s="96" t="s">
        <v>150</v>
      </c>
      <c r="L27" s="96"/>
      <c r="M27" s="96"/>
      <c r="N27" s="96"/>
      <c r="O27" s="96"/>
      <c r="P27" s="96"/>
      <c r="Q27" s="96"/>
      <c r="R27" s="96"/>
      <c r="S27" s="96"/>
      <c r="T27" s="96"/>
      <c r="U27" s="96" t="str">
        <f t="shared" ref="U27:U34" si="6">IF(D27="○",K27,"")</f>
        <v>△</v>
      </c>
      <c r="V27" s="96"/>
      <c r="W27" s="96"/>
      <c r="X27" s="97"/>
    </row>
    <row r="28" spans="1:24">
      <c r="A28" s="106" t="s">
        <v>59</v>
      </c>
      <c r="B28" s="96" t="s">
        <v>61</v>
      </c>
      <c r="C28" s="96" t="str">
        <f t="shared" si="0"/>
        <v>工事用道路単年</v>
      </c>
      <c r="D28" s="97" t="str">
        <f>IF(ISERROR(VLOOKUP(C28,チェックシート!H:N,6,FALSE)),"","○")</f>
        <v/>
      </c>
      <c r="E28" s="108"/>
      <c r="F28" s="96"/>
      <c r="G28" s="96"/>
      <c r="H28" s="96"/>
      <c r="I28" s="96"/>
      <c r="J28" s="96"/>
      <c r="K28" s="96" t="s">
        <v>19</v>
      </c>
      <c r="L28" s="96"/>
      <c r="M28" s="96"/>
      <c r="N28" s="96"/>
      <c r="O28" s="96"/>
      <c r="P28" s="96"/>
      <c r="Q28" s="96"/>
      <c r="R28" s="96"/>
      <c r="S28" s="96"/>
      <c r="T28" s="96"/>
      <c r="U28" s="96" t="str">
        <f t="shared" si="6"/>
        <v/>
      </c>
      <c r="V28" s="96"/>
      <c r="W28" s="96"/>
      <c r="X28" s="97"/>
    </row>
    <row r="29" spans="1:24">
      <c r="A29" s="106" t="s">
        <v>137</v>
      </c>
      <c r="B29" s="96" t="s">
        <v>66</v>
      </c>
      <c r="C29" s="96" t="str">
        <f t="shared" si="0"/>
        <v>施工延長500m未満</v>
      </c>
      <c r="D29" s="97" t="str">
        <f>IF(ISERROR(VLOOKUP(C29,チェックシート!H:N,6,FALSE)),"","○")</f>
        <v/>
      </c>
      <c r="E29" s="108"/>
      <c r="F29" s="96"/>
      <c r="G29" s="96"/>
      <c r="H29" s="96"/>
      <c r="I29" s="96"/>
      <c r="J29" s="96"/>
      <c r="K29" s="96" t="s">
        <v>19</v>
      </c>
      <c r="L29" s="96"/>
      <c r="M29" s="96"/>
      <c r="N29" s="96"/>
      <c r="O29" s="96"/>
      <c r="P29" s="96"/>
      <c r="Q29" s="96"/>
      <c r="R29" s="96"/>
      <c r="S29" s="96"/>
      <c r="T29" s="96"/>
      <c r="U29" s="96" t="str">
        <f t="shared" si="6"/>
        <v/>
      </c>
      <c r="V29" s="96"/>
      <c r="W29" s="96"/>
      <c r="X29" s="97"/>
    </row>
    <row r="30" spans="1:24">
      <c r="A30" s="106" t="s">
        <v>137</v>
      </c>
      <c r="B30" s="96" t="s">
        <v>67</v>
      </c>
      <c r="C30" s="96" t="str">
        <f t="shared" si="0"/>
        <v>施工延長1km未満</v>
      </c>
      <c r="D30" s="97" t="str">
        <f>IF(ISERROR(VLOOKUP(C30,チェックシート!H:N,6,FALSE)),"","○")</f>
        <v/>
      </c>
      <c r="E30" s="108"/>
      <c r="F30" s="96"/>
      <c r="G30" s="96"/>
      <c r="H30" s="96"/>
      <c r="I30" s="96"/>
      <c r="J30" s="96"/>
      <c r="K30" s="96" t="s">
        <v>150</v>
      </c>
      <c r="L30" s="96"/>
      <c r="M30" s="96"/>
      <c r="N30" s="96"/>
      <c r="O30" s="96"/>
      <c r="P30" s="96"/>
      <c r="Q30" s="96"/>
      <c r="R30" s="96"/>
      <c r="S30" s="96"/>
      <c r="T30" s="96"/>
      <c r="U30" s="96" t="str">
        <f t="shared" si="6"/>
        <v/>
      </c>
      <c r="V30" s="96"/>
      <c r="W30" s="96"/>
      <c r="X30" s="97"/>
    </row>
    <row r="31" spans="1:24">
      <c r="A31" s="106" t="s">
        <v>137</v>
      </c>
      <c r="B31" s="96" t="s">
        <v>65</v>
      </c>
      <c r="C31" s="96" t="str">
        <f t="shared" si="0"/>
        <v>施工延長1km以上</v>
      </c>
      <c r="D31" s="97" t="str">
        <f>IF(ISERROR(VLOOKUP(C31,チェックシート!H:N,6,FALSE)),"","○")</f>
        <v/>
      </c>
      <c r="E31" s="108"/>
      <c r="F31" s="96"/>
      <c r="G31" s="96"/>
      <c r="H31" s="96"/>
      <c r="I31" s="96"/>
      <c r="J31" s="96"/>
      <c r="K31" s="96" t="s">
        <v>150</v>
      </c>
      <c r="L31" s="96"/>
      <c r="M31" s="96"/>
      <c r="N31" s="96"/>
      <c r="O31" s="96"/>
      <c r="P31" s="96"/>
      <c r="Q31" s="96"/>
      <c r="R31" s="96"/>
      <c r="S31" s="96"/>
      <c r="T31" s="96"/>
      <c r="U31" s="96" t="str">
        <f t="shared" si="6"/>
        <v/>
      </c>
      <c r="V31" s="96"/>
      <c r="W31" s="96"/>
      <c r="X31" s="97"/>
    </row>
    <row r="32" spans="1:24">
      <c r="A32" s="106" t="s">
        <v>69</v>
      </c>
      <c r="B32" s="96" t="s">
        <v>71</v>
      </c>
      <c r="C32" s="96" t="str">
        <f t="shared" si="0"/>
        <v>全体での工事年数1年</v>
      </c>
      <c r="D32" s="97" t="str">
        <f>IF(ISERROR(VLOOKUP(C32,チェックシート!H:N,6,FALSE)),"","○")</f>
        <v/>
      </c>
      <c r="E32" s="108"/>
      <c r="F32" s="96"/>
      <c r="G32" s="96"/>
      <c r="H32" s="96"/>
      <c r="I32" s="96"/>
      <c r="J32" s="96"/>
      <c r="K32" s="96" t="s">
        <v>19</v>
      </c>
      <c r="L32" s="96"/>
      <c r="M32" s="96"/>
      <c r="N32" s="96"/>
      <c r="O32" s="96"/>
      <c r="P32" s="96"/>
      <c r="Q32" s="96"/>
      <c r="R32" s="96"/>
      <c r="S32" s="96"/>
      <c r="T32" s="96"/>
      <c r="U32" s="96" t="str">
        <f t="shared" si="6"/>
        <v/>
      </c>
      <c r="V32" s="96"/>
      <c r="W32" s="96"/>
      <c r="X32" s="97"/>
    </row>
    <row r="33" spans="1:24">
      <c r="A33" s="106" t="s">
        <v>69</v>
      </c>
      <c r="B33" s="96" t="s">
        <v>72</v>
      </c>
      <c r="C33" s="96" t="str">
        <f t="shared" si="0"/>
        <v>全体での工事年数2年</v>
      </c>
      <c r="D33" s="97" t="str">
        <f>IF(ISERROR(VLOOKUP(C33,チェックシート!H:N,6,FALSE)),"","○")</f>
        <v/>
      </c>
      <c r="E33" s="108"/>
      <c r="F33" s="96"/>
      <c r="G33" s="96"/>
      <c r="H33" s="96"/>
      <c r="I33" s="96"/>
      <c r="J33" s="96"/>
      <c r="K33" s="96" t="s">
        <v>150</v>
      </c>
      <c r="L33" s="96"/>
      <c r="M33" s="96"/>
      <c r="N33" s="96"/>
      <c r="O33" s="96"/>
      <c r="P33" s="96"/>
      <c r="Q33" s="96"/>
      <c r="R33" s="96"/>
      <c r="S33" s="96"/>
      <c r="T33" s="96"/>
      <c r="U33" s="96" t="str">
        <f t="shared" si="6"/>
        <v/>
      </c>
      <c r="V33" s="96"/>
      <c r="W33" s="96"/>
      <c r="X33" s="97"/>
    </row>
    <row r="34" spans="1:24">
      <c r="A34" s="106" t="s">
        <v>69</v>
      </c>
      <c r="B34" s="96" t="s">
        <v>70</v>
      </c>
      <c r="C34" s="96" t="str">
        <f t="shared" si="0"/>
        <v>全体での工事年数3年以上</v>
      </c>
      <c r="D34" s="97" t="str">
        <f>IF(ISERROR(VLOOKUP(C34,チェックシート!H:N,6,FALSE)),"","○")</f>
        <v>○</v>
      </c>
      <c r="E34" s="108"/>
      <c r="F34" s="96"/>
      <c r="G34" s="96"/>
      <c r="H34" s="96"/>
      <c r="I34" s="96"/>
      <c r="J34" s="96"/>
      <c r="K34" s="96" t="s">
        <v>150</v>
      </c>
      <c r="L34" s="96"/>
      <c r="M34" s="96"/>
      <c r="N34" s="96"/>
      <c r="O34" s="96"/>
      <c r="P34" s="96"/>
      <c r="Q34" s="96"/>
      <c r="R34" s="96"/>
      <c r="S34" s="96"/>
      <c r="T34" s="96"/>
      <c r="U34" s="96" t="str">
        <f t="shared" si="6"/>
        <v>△</v>
      </c>
      <c r="V34" s="96"/>
      <c r="W34" s="96"/>
      <c r="X34" s="97"/>
    </row>
    <row r="35" spans="1:24">
      <c r="A35" s="172" t="s">
        <v>130</v>
      </c>
      <c r="B35" s="173"/>
      <c r="C35" s="173"/>
      <c r="D35" s="174"/>
      <c r="E35" s="109"/>
      <c r="F35" s="99"/>
      <c r="G35" s="99"/>
      <c r="H35" s="99"/>
      <c r="I35" s="99"/>
      <c r="J35" s="99"/>
      <c r="K35" s="99"/>
      <c r="L35" s="99"/>
      <c r="M35" s="99"/>
      <c r="N35" s="99"/>
      <c r="O35" s="99" t="str">
        <f>IF(COUNTIF(O2:O34,"×")&gt;0,"×",IF(COUNTIF(O2:O34,"△")&gt;0,"△","○"))</f>
        <v>×</v>
      </c>
      <c r="P35" s="99" t="str">
        <f>IF(COUNTIF(P2:P34,"×")&gt;0,"×",IF(COUNTIF(P2:P34,"△")&gt;0,"△","○"))</f>
        <v>○</v>
      </c>
      <c r="Q35" s="99" t="str">
        <f>IF(COUNTIF(Q2:Q34,"○")&gt;0,"○",IF(COUNTIF(Q2:Q34,"△")&gt;0,"△","×"))</f>
        <v>○</v>
      </c>
      <c r="R35" s="99" t="str">
        <f>IF(COUNTIF(R2:R34,"×")&gt;0,"×",IF(COUNTIF(R2:R34,"△")&gt;0,"△","○"))</f>
        <v>○</v>
      </c>
      <c r="S35" s="99" t="str">
        <f>IF(COUNTIF(S2:S34,"×")&gt;0,"×",IF(COUNTIF(S2:S34,"△")&gt;0,"△","○"))</f>
        <v>○</v>
      </c>
      <c r="T35" s="99" t="str">
        <f>IF(COUNTIF(T2:T34,"×")&gt;0,"×",IF(COUNTIF(T2:T34,"△")&gt;0,"△","○"))</f>
        <v>×</v>
      </c>
      <c r="U35" s="99" t="str">
        <f>IF(COUNTIF(U2:U34,"×")&gt;0,"×",IF(COUNTIF(U2:U34,"△")&gt;0,"△","○"))</f>
        <v>△</v>
      </c>
      <c r="V35" s="99" t="str">
        <f>IF(COUNTIF(V2:V34,"高")&gt;0,"高",IF(COUNTIF(V2:V34,"中")&gt;0,"中","低"))</f>
        <v>低</v>
      </c>
      <c r="W35" s="99" t="str">
        <f>IF(COUNTIF(W2:W34,"高")&gt;0,"高",IF(COUNTIF(W2:W34,"中")&gt;0,"中","低"))</f>
        <v>高</v>
      </c>
      <c r="X35" s="100" t="str">
        <f>IF(COUNTIF(X2:X34,"×")&gt;0,"×",IF(COUNTIF(X2:X34,"△")&gt;0,"△","○"))</f>
        <v>○</v>
      </c>
    </row>
  </sheetData>
  <mergeCells count="1">
    <mergeCell ref="A35:D3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DD9CC-37C3-4E67-9227-6829A61C73E6}">
  <sheetPr>
    <tabColor theme="7" tint="0.79998168889431442"/>
  </sheetPr>
  <dimension ref="A1:E42"/>
  <sheetViews>
    <sheetView workbookViewId="0">
      <selection sqref="A1:B1"/>
    </sheetView>
  </sheetViews>
  <sheetFormatPr defaultRowHeight="18.75"/>
  <cols>
    <col min="1" max="1" width="39.25" customWidth="1"/>
    <col min="2" max="2" width="12.375" customWidth="1"/>
    <col min="3" max="3" width="45" hidden="1" customWidth="1"/>
    <col min="4" max="4" width="35.75" bestFit="1" customWidth="1"/>
    <col min="5" max="5" width="204.125" bestFit="1" customWidth="1"/>
  </cols>
  <sheetData>
    <row r="1" spans="1:5">
      <c r="A1" s="175" t="s">
        <v>154</v>
      </c>
      <c r="B1" s="176"/>
      <c r="C1" s="118" t="s">
        <v>4</v>
      </c>
      <c r="D1" s="118" t="s">
        <v>130</v>
      </c>
      <c r="E1" s="119" t="s">
        <v>131</v>
      </c>
    </row>
    <row r="2" spans="1:5">
      <c r="A2" s="101" t="s">
        <v>80</v>
      </c>
      <c r="B2" s="102" t="s">
        <v>19</v>
      </c>
      <c r="C2" s="102" t="str">
        <f>A2&amp;B2</f>
        <v>Starlinkによるインターネット接続構築○</v>
      </c>
      <c r="D2" s="102" t="s">
        <v>155</v>
      </c>
      <c r="E2" s="103" t="s">
        <v>156</v>
      </c>
    </row>
    <row r="3" spans="1:5">
      <c r="A3" s="95" t="s">
        <v>80</v>
      </c>
      <c r="B3" s="96" t="s">
        <v>150</v>
      </c>
      <c r="C3" s="96" t="str">
        <f t="shared" ref="C3:C25" si="0">A3&amp;B3</f>
        <v>Starlinkによるインターネット接続構築△</v>
      </c>
      <c r="D3" s="96" t="s">
        <v>157</v>
      </c>
      <c r="E3" s="97" t="s">
        <v>158</v>
      </c>
    </row>
    <row r="4" spans="1:5">
      <c r="A4" s="95" t="s">
        <v>80</v>
      </c>
      <c r="B4" s="96" t="s">
        <v>20</v>
      </c>
      <c r="C4" s="96" t="str">
        <f t="shared" si="0"/>
        <v>Starlinkによるインターネット接続構築×</v>
      </c>
      <c r="D4" s="96" t="s">
        <v>159</v>
      </c>
      <c r="E4" s="97" t="s">
        <v>160</v>
      </c>
    </row>
    <row r="5" spans="1:5">
      <c r="A5" s="95" t="s">
        <v>133</v>
      </c>
      <c r="B5" s="96" t="s">
        <v>19</v>
      </c>
      <c r="C5" s="96" t="str">
        <f t="shared" si="0"/>
        <v>施工範囲全体での通信環境構築○</v>
      </c>
      <c r="D5" s="96" t="s">
        <v>161</v>
      </c>
      <c r="E5" s="97" t="s">
        <v>162</v>
      </c>
    </row>
    <row r="6" spans="1:5">
      <c r="A6" s="95" t="s">
        <v>133</v>
      </c>
      <c r="B6" s="96" t="s">
        <v>150</v>
      </c>
      <c r="C6" s="96" t="str">
        <f t="shared" si="0"/>
        <v>施工範囲全体での通信環境構築△</v>
      </c>
      <c r="D6" s="96" t="s">
        <v>157</v>
      </c>
      <c r="E6" s="97" t="s">
        <v>162</v>
      </c>
    </row>
    <row r="7" spans="1:5">
      <c r="A7" s="95" t="s">
        <v>133</v>
      </c>
      <c r="B7" s="96" t="s">
        <v>20</v>
      </c>
      <c r="C7" s="96" t="str">
        <f t="shared" si="0"/>
        <v>施工範囲全体での通信環境構築×</v>
      </c>
      <c r="D7" s="96" t="s">
        <v>159</v>
      </c>
      <c r="E7" s="97" t="s">
        <v>163</v>
      </c>
    </row>
    <row r="8" spans="1:5">
      <c r="A8" s="95" t="s">
        <v>134</v>
      </c>
      <c r="B8" s="96" t="s">
        <v>19</v>
      </c>
      <c r="C8" s="96" t="str">
        <f t="shared" si="0"/>
        <v>スポットでの通信環境構築○</v>
      </c>
      <c r="D8" s="96" t="s">
        <v>161</v>
      </c>
      <c r="E8" s="97" t="s">
        <v>164</v>
      </c>
    </row>
    <row r="9" spans="1:5">
      <c r="A9" s="95" t="s">
        <v>134</v>
      </c>
      <c r="B9" s="96" t="s">
        <v>150</v>
      </c>
      <c r="C9" s="96" t="str">
        <f t="shared" si="0"/>
        <v>スポットでの通信環境構築△</v>
      </c>
      <c r="D9" s="96" t="s">
        <v>157</v>
      </c>
      <c r="E9" s="97" t="s">
        <v>165</v>
      </c>
    </row>
    <row r="10" spans="1:5">
      <c r="A10" s="95" t="s">
        <v>134</v>
      </c>
      <c r="B10" s="96" t="s">
        <v>20</v>
      </c>
      <c r="C10" s="96" t="str">
        <f t="shared" si="0"/>
        <v>スポットでの通信環境構築×</v>
      </c>
      <c r="D10" s="96" t="s">
        <v>159</v>
      </c>
      <c r="E10" s="97" t="s">
        <v>166</v>
      </c>
    </row>
    <row r="11" spans="1:5">
      <c r="A11" s="95" t="s">
        <v>84</v>
      </c>
      <c r="B11" s="96" t="s">
        <v>19</v>
      </c>
      <c r="C11" s="96" t="str">
        <f t="shared" si="0"/>
        <v>無線LAN適用性○</v>
      </c>
      <c r="D11" s="96" t="s">
        <v>167</v>
      </c>
      <c r="E11" s="97" t="s">
        <v>168</v>
      </c>
    </row>
    <row r="12" spans="1:5">
      <c r="A12" s="95" t="s">
        <v>84</v>
      </c>
      <c r="B12" s="96" t="s">
        <v>150</v>
      </c>
      <c r="C12" s="96" t="str">
        <f t="shared" si="0"/>
        <v>無線LAN適用性△</v>
      </c>
      <c r="D12" s="96" t="s">
        <v>157</v>
      </c>
      <c r="E12" s="97" t="s">
        <v>169</v>
      </c>
    </row>
    <row r="13" spans="1:5">
      <c r="A13" s="95" t="s">
        <v>84</v>
      </c>
      <c r="B13" s="96" t="s">
        <v>20</v>
      </c>
      <c r="C13" s="96" t="str">
        <f t="shared" si="0"/>
        <v>無線LAN適用性×</v>
      </c>
      <c r="D13" s="96" t="s">
        <v>170</v>
      </c>
      <c r="E13" s="97" t="s">
        <v>171</v>
      </c>
    </row>
    <row r="14" spans="1:5">
      <c r="A14" s="95" t="s">
        <v>82</v>
      </c>
      <c r="B14" s="96" t="s">
        <v>19</v>
      </c>
      <c r="C14" s="96" t="str">
        <f t="shared" si="0"/>
        <v>RTK実現可能性○</v>
      </c>
      <c r="D14" s="96" t="s">
        <v>167</v>
      </c>
      <c r="E14" s="97" t="s">
        <v>172</v>
      </c>
    </row>
    <row r="15" spans="1:5">
      <c r="A15" s="95" t="s">
        <v>82</v>
      </c>
      <c r="B15" s="96" t="s">
        <v>150</v>
      </c>
      <c r="C15" s="96" t="str">
        <f t="shared" si="0"/>
        <v>RTK実現可能性△</v>
      </c>
      <c r="D15" s="96" t="s">
        <v>157</v>
      </c>
      <c r="E15" s="97" t="s">
        <v>173</v>
      </c>
    </row>
    <row r="16" spans="1:5">
      <c r="A16" s="95" t="s">
        <v>82</v>
      </c>
      <c r="B16" s="96" t="s">
        <v>20</v>
      </c>
      <c r="C16" s="96" t="str">
        <f t="shared" si="0"/>
        <v>RTK実現可能性×</v>
      </c>
      <c r="D16" s="96" t="s">
        <v>170</v>
      </c>
      <c r="E16" s="97" t="s">
        <v>174</v>
      </c>
    </row>
    <row r="17" spans="1:5">
      <c r="A17" s="116" t="s">
        <v>149</v>
      </c>
      <c r="B17" s="96" t="s">
        <v>19</v>
      </c>
      <c r="C17" s="96" t="str">
        <f t="shared" si="0"/>
        <v>施工業者での構築○</v>
      </c>
      <c r="D17" s="96" t="s">
        <v>167</v>
      </c>
      <c r="E17" s="97"/>
    </row>
    <row r="18" spans="1:5">
      <c r="A18" s="116" t="s">
        <v>149</v>
      </c>
      <c r="B18" s="96" t="s">
        <v>150</v>
      </c>
      <c r="C18" s="96" t="str">
        <f t="shared" si="0"/>
        <v>施工業者での構築△</v>
      </c>
      <c r="D18" s="96" t="s">
        <v>157</v>
      </c>
      <c r="E18" s="97"/>
    </row>
    <row r="19" spans="1:5">
      <c r="A19" s="116" t="s">
        <v>149</v>
      </c>
      <c r="B19" s="96" t="s">
        <v>20</v>
      </c>
      <c r="C19" s="96" t="str">
        <f t="shared" si="0"/>
        <v>施工業者での構築×</v>
      </c>
      <c r="D19" s="96" t="s">
        <v>170</v>
      </c>
      <c r="E19" s="97"/>
    </row>
    <row r="20" spans="1:5">
      <c r="A20" s="116" t="s">
        <v>135</v>
      </c>
      <c r="B20" s="96" t="s">
        <v>152</v>
      </c>
      <c r="C20" s="96" t="str">
        <f t="shared" si="0"/>
        <v>通信速度高</v>
      </c>
      <c r="D20" s="96" t="s">
        <v>175</v>
      </c>
      <c r="E20" s="97" t="s">
        <v>176</v>
      </c>
    </row>
    <row r="21" spans="1:5">
      <c r="A21" s="116" t="s">
        <v>135</v>
      </c>
      <c r="B21" s="96" t="s">
        <v>153</v>
      </c>
      <c r="C21" s="96" t="str">
        <f t="shared" si="0"/>
        <v>通信速度中</v>
      </c>
      <c r="D21" s="96" t="s">
        <v>177</v>
      </c>
      <c r="E21" s="97" t="s">
        <v>178</v>
      </c>
    </row>
    <row r="22" spans="1:5">
      <c r="A22" s="116" t="s">
        <v>135</v>
      </c>
      <c r="B22" s="96" t="s">
        <v>151</v>
      </c>
      <c r="C22" s="96" t="str">
        <f t="shared" si="0"/>
        <v>通信速度低</v>
      </c>
      <c r="D22" s="96" t="s">
        <v>179</v>
      </c>
      <c r="E22" s="97" t="s">
        <v>180</v>
      </c>
    </row>
    <row r="23" spans="1:5">
      <c r="A23" s="116" t="s">
        <v>136</v>
      </c>
      <c r="B23" s="96" t="s">
        <v>152</v>
      </c>
      <c r="C23" s="96" t="str">
        <f t="shared" si="0"/>
        <v>通信安定性高</v>
      </c>
      <c r="D23" s="96" t="s">
        <v>181</v>
      </c>
      <c r="E23" s="97" t="s">
        <v>182</v>
      </c>
    </row>
    <row r="24" spans="1:5">
      <c r="A24" s="116" t="s">
        <v>136</v>
      </c>
      <c r="B24" s="96" t="s">
        <v>153</v>
      </c>
      <c r="C24" s="96" t="str">
        <f t="shared" si="0"/>
        <v>通信安定性中</v>
      </c>
      <c r="D24" s="96" t="s">
        <v>183</v>
      </c>
      <c r="E24" s="97" t="s">
        <v>184</v>
      </c>
    </row>
    <row r="25" spans="1:5">
      <c r="A25" s="116" t="s">
        <v>136</v>
      </c>
      <c r="B25" s="96" t="s">
        <v>151</v>
      </c>
      <c r="C25" s="96" t="str">
        <f t="shared" si="0"/>
        <v>通信安定性低</v>
      </c>
      <c r="D25" s="96" t="s">
        <v>185</v>
      </c>
      <c r="E25" s="97" t="s">
        <v>186</v>
      </c>
    </row>
    <row r="26" spans="1:5">
      <c r="A26" s="95" t="s">
        <v>59</v>
      </c>
      <c r="B26" s="96" t="s">
        <v>60</v>
      </c>
      <c r="C26" s="96" t="str">
        <f t="shared" ref="C26:C33" si="1">A26&amp;B26</f>
        <v>工事用道路複数年</v>
      </c>
      <c r="D26" s="96" t="str">
        <f>B26</f>
        <v>複数年</v>
      </c>
      <c r="E26" s="97" t="s">
        <v>187</v>
      </c>
    </row>
    <row r="27" spans="1:5">
      <c r="A27" s="95" t="s">
        <v>59</v>
      </c>
      <c r="B27" s="96" t="s">
        <v>61</v>
      </c>
      <c r="C27" s="96" t="str">
        <f t="shared" si="1"/>
        <v>工事用道路単年</v>
      </c>
      <c r="D27" s="96" t="str">
        <f t="shared" ref="D27:D33" si="2">B27</f>
        <v>単年</v>
      </c>
      <c r="E27" s="117" t="s">
        <v>188</v>
      </c>
    </row>
    <row r="28" spans="1:5">
      <c r="A28" s="95" t="s">
        <v>137</v>
      </c>
      <c r="B28" s="96" t="s">
        <v>66</v>
      </c>
      <c r="C28" s="96" t="str">
        <f t="shared" si="1"/>
        <v>施工延長500m未満</v>
      </c>
      <c r="D28" s="96" t="str">
        <f t="shared" si="2"/>
        <v>500m未満</v>
      </c>
      <c r="E28" s="117" t="s">
        <v>189</v>
      </c>
    </row>
    <row r="29" spans="1:5">
      <c r="A29" s="95" t="s">
        <v>137</v>
      </c>
      <c r="B29" s="96" t="s">
        <v>67</v>
      </c>
      <c r="C29" s="96" t="str">
        <f t="shared" si="1"/>
        <v>施工延長1km未満</v>
      </c>
      <c r="D29" s="96" t="str">
        <f t="shared" si="2"/>
        <v>1km未満</v>
      </c>
      <c r="E29" s="117" t="s">
        <v>189</v>
      </c>
    </row>
    <row r="30" spans="1:5">
      <c r="A30" s="95" t="s">
        <v>137</v>
      </c>
      <c r="B30" s="96" t="s">
        <v>65</v>
      </c>
      <c r="C30" s="96" t="str">
        <f t="shared" si="1"/>
        <v>施工延長1km以上</v>
      </c>
      <c r="D30" s="96" t="str">
        <f t="shared" si="2"/>
        <v>1km以上</v>
      </c>
      <c r="E30" s="97" t="s">
        <v>190</v>
      </c>
    </row>
    <row r="31" spans="1:5">
      <c r="A31" s="95" t="s">
        <v>69</v>
      </c>
      <c r="B31" s="96" t="s">
        <v>71</v>
      </c>
      <c r="C31" s="96" t="str">
        <f t="shared" si="1"/>
        <v>全体での工事年数1年</v>
      </c>
      <c r="D31" s="96" t="str">
        <f t="shared" si="2"/>
        <v>1年</v>
      </c>
      <c r="E31" s="97" t="s">
        <v>191</v>
      </c>
    </row>
    <row r="32" spans="1:5">
      <c r="A32" s="95" t="s">
        <v>69</v>
      </c>
      <c r="B32" s="96" t="s">
        <v>72</v>
      </c>
      <c r="C32" s="96" t="str">
        <f t="shared" si="1"/>
        <v>全体での工事年数2年</v>
      </c>
      <c r="D32" s="96" t="str">
        <f t="shared" si="2"/>
        <v>2年</v>
      </c>
      <c r="E32" s="97" t="s">
        <v>192</v>
      </c>
    </row>
    <row r="33" spans="1:5">
      <c r="A33" s="95" t="s">
        <v>69</v>
      </c>
      <c r="B33" s="96" t="s">
        <v>70</v>
      </c>
      <c r="C33" s="96" t="str">
        <f t="shared" si="1"/>
        <v>全体での工事年数3年以上</v>
      </c>
      <c r="D33" s="96" t="str">
        <f t="shared" si="2"/>
        <v>3年以上</v>
      </c>
      <c r="E33" s="97" t="s">
        <v>193</v>
      </c>
    </row>
    <row r="34" spans="1:5">
      <c r="A34" s="106" t="s">
        <v>194</v>
      </c>
      <c r="B34" s="96" t="s">
        <v>19</v>
      </c>
      <c r="C34" s="96" t="str">
        <f t="shared" ref="C34:C42" si="3">A34&amp;B34</f>
        <v>ネットワークRTKによるICT施工の適用可能性○</v>
      </c>
      <c r="D34" s="96" t="s">
        <v>167</v>
      </c>
      <c r="E34" s="97" t="s">
        <v>195</v>
      </c>
    </row>
    <row r="35" spans="1:5">
      <c r="A35" s="106" t="s">
        <v>194</v>
      </c>
      <c r="B35" s="96" t="s">
        <v>150</v>
      </c>
      <c r="C35" s="96" t="str">
        <f t="shared" si="3"/>
        <v>ネットワークRTKによるICT施工の適用可能性△</v>
      </c>
      <c r="D35" s="96" t="s">
        <v>157</v>
      </c>
      <c r="E35" s="97" t="s">
        <v>196</v>
      </c>
    </row>
    <row r="36" spans="1:5">
      <c r="A36" s="106" t="s">
        <v>194</v>
      </c>
      <c r="B36" s="96" t="s">
        <v>20</v>
      </c>
      <c r="C36" s="96" t="str">
        <f t="shared" si="3"/>
        <v>ネットワークRTKによるICT施工の適用可能性×</v>
      </c>
      <c r="D36" s="96" t="s">
        <v>170</v>
      </c>
      <c r="E36" s="97" t="s">
        <v>197</v>
      </c>
    </row>
    <row r="37" spans="1:5">
      <c r="A37" s="106" t="s">
        <v>194</v>
      </c>
      <c r="B37" s="96" t="s">
        <v>198</v>
      </c>
      <c r="C37" s="96" t="str">
        <f t="shared" ref="C37" si="4">A37&amp;B37</f>
        <v>ネットワークRTKによるICT施工の適用可能性検討対象外</v>
      </c>
      <c r="D37" s="96" t="s">
        <v>198</v>
      </c>
      <c r="E37" s="97" t="s">
        <v>199</v>
      </c>
    </row>
    <row r="38" spans="1:5">
      <c r="A38" s="95" t="s">
        <v>200</v>
      </c>
      <c r="B38" s="96" t="s">
        <v>201</v>
      </c>
      <c r="C38" s="96" t="str">
        <f t="shared" si="3"/>
        <v>通信環境の調達方針購入</v>
      </c>
      <c r="D38" s="96" t="s">
        <v>201</v>
      </c>
      <c r="E38" s="97" t="s">
        <v>202</v>
      </c>
    </row>
    <row r="39" spans="1:5">
      <c r="A39" s="95" t="s">
        <v>200</v>
      </c>
      <c r="B39" s="96" t="s">
        <v>203</v>
      </c>
      <c r="C39" s="96" t="str">
        <f t="shared" si="3"/>
        <v>通信環境の調達方針レンタル</v>
      </c>
      <c r="D39" s="96" t="s">
        <v>203</v>
      </c>
      <c r="E39" s="97" t="s">
        <v>204</v>
      </c>
    </row>
    <row r="40" spans="1:5">
      <c r="A40" s="95" t="s">
        <v>144</v>
      </c>
      <c r="B40" s="96" t="s">
        <v>139</v>
      </c>
      <c r="C40" s="96" t="str">
        <f t="shared" si="3"/>
        <v>ICT施工実施方針RTK-GNSSによるMG/MC</v>
      </c>
      <c r="D40" s="96" t="s">
        <v>139</v>
      </c>
      <c r="E40" s="97" t="s">
        <v>205</v>
      </c>
    </row>
    <row r="41" spans="1:5">
      <c r="A41" s="95" t="s">
        <v>144</v>
      </c>
      <c r="B41" s="96" t="s">
        <v>140</v>
      </c>
      <c r="C41" s="96" t="str">
        <f t="shared" si="3"/>
        <v>ICT施工実施方針ネットワークRTK-GNSSによるMG/MC</v>
      </c>
      <c r="D41" s="96" t="s">
        <v>140</v>
      </c>
      <c r="E41" s="97" t="s">
        <v>206</v>
      </c>
    </row>
    <row r="42" spans="1:5">
      <c r="A42" s="98" t="s">
        <v>144</v>
      </c>
      <c r="B42" s="99" t="s">
        <v>141</v>
      </c>
      <c r="C42" s="99" t="str">
        <f t="shared" si="3"/>
        <v>ICT施工実施方針TS（杭ナビ等）によるMG/MC</v>
      </c>
      <c r="D42" s="99" t="s">
        <v>141</v>
      </c>
      <c r="E42" s="100" t="s">
        <v>143</v>
      </c>
    </row>
  </sheetData>
  <mergeCells count="1">
    <mergeCell ref="A1:B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137FF-2F9E-43D4-9FFB-2A79494DFC7F}">
  <sheetPr>
    <tabColor theme="7" tint="0.79998168889431442"/>
  </sheetPr>
  <dimension ref="A1:F29"/>
  <sheetViews>
    <sheetView workbookViewId="0">
      <selection sqref="A1:C1"/>
    </sheetView>
  </sheetViews>
  <sheetFormatPr defaultRowHeight="18.75"/>
  <cols>
    <col min="1" max="1" width="22" customWidth="1"/>
    <col min="2" max="2" width="15.125" customWidth="1"/>
    <col min="3" max="3" width="15.5" customWidth="1"/>
    <col min="4" max="4" width="24.125" hidden="1" customWidth="1"/>
    <col min="5" max="5" width="20.875" customWidth="1"/>
    <col min="6" max="6" width="88" style="2" customWidth="1"/>
  </cols>
  <sheetData>
    <row r="1" spans="1:6">
      <c r="A1" s="177" t="s">
        <v>207</v>
      </c>
      <c r="B1" s="177"/>
      <c r="C1" s="177"/>
      <c r="D1" s="125"/>
      <c r="E1" s="177" t="s">
        <v>208</v>
      </c>
      <c r="F1" s="177"/>
    </row>
    <row r="2" spans="1:6">
      <c r="A2" s="126" t="s">
        <v>146</v>
      </c>
      <c r="B2" s="127" t="s">
        <v>209</v>
      </c>
      <c r="C2" s="127" t="s">
        <v>210</v>
      </c>
      <c r="D2" s="128" t="s">
        <v>4</v>
      </c>
      <c r="E2" s="126" t="s">
        <v>130</v>
      </c>
      <c r="F2" s="129" t="s">
        <v>211</v>
      </c>
    </row>
    <row r="3" spans="1:6">
      <c r="A3" s="95" t="s">
        <v>155</v>
      </c>
      <c r="B3" s="96" t="s">
        <v>212</v>
      </c>
      <c r="C3" s="96" t="s">
        <v>161</v>
      </c>
      <c r="D3" s="123" t="str">
        <f>A3&amp;B3&amp;C3</f>
        <v>必要検討対象外推奨</v>
      </c>
      <c r="E3" s="95" t="s">
        <v>213</v>
      </c>
      <c r="F3" s="120" t="s">
        <v>214</v>
      </c>
    </row>
    <row r="4" spans="1:6">
      <c r="A4" s="95" t="s">
        <v>155</v>
      </c>
      <c r="B4" s="96" t="s">
        <v>212</v>
      </c>
      <c r="C4" s="96" t="s">
        <v>215</v>
      </c>
      <c r="D4" s="123" t="str">
        <f t="shared" ref="D4:D29" si="0">A4&amp;B4&amp;C4</f>
        <v>必要検討対象外不要</v>
      </c>
      <c r="E4" s="95" t="s">
        <v>216</v>
      </c>
      <c r="F4" s="120" t="s">
        <v>217</v>
      </c>
    </row>
    <row r="5" spans="1:6">
      <c r="A5" s="95" t="s">
        <v>155</v>
      </c>
      <c r="B5" s="96" t="s">
        <v>212</v>
      </c>
      <c r="C5" s="96" t="s">
        <v>218</v>
      </c>
      <c r="D5" s="123" t="str">
        <f t="shared" si="0"/>
        <v>必要検討対象外要検討</v>
      </c>
      <c r="E5" s="95" t="s">
        <v>213</v>
      </c>
      <c r="F5" s="120" t="s">
        <v>214</v>
      </c>
    </row>
    <row r="6" spans="1:6">
      <c r="A6" s="95" t="s">
        <v>155</v>
      </c>
      <c r="B6" s="96" t="s">
        <v>219</v>
      </c>
      <c r="C6" s="96" t="s">
        <v>161</v>
      </c>
      <c r="D6" s="123" t="str">
        <f t="shared" si="0"/>
        <v>必要適用性高推奨</v>
      </c>
      <c r="E6" s="95" t="s">
        <v>220</v>
      </c>
      <c r="F6" s="120" t="s">
        <v>221</v>
      </c>
    </row>
    <row r="7" spans="1:6">
      <c r="A7" s="95" t="s">
        <v>155</v>
      </c>
      <c r="B7" s="96" t="s">
        <v>219</v>
      </c>
      <c r="C7" s="96" t="s">
        <v>215</v>
      </c>
      <c r="D7" s="123" t="str">
        <f t="shared" si="0"/>
        <v>必要適用性高不要</v>
      </c>
      <c r="E7" s="95" t="s">
        <v>220</v>
      </c>
      <c r="F7" s="120" t="s">
        <v>221</v>
      </c>
    </row>
    <row r="8" spans="1:6">
      <c r="A8" s="95" t="s">
        <v>155</v>
      </c>
      <c r="B8" s="96" t="s">
        <v>219</v>
      </c>
      <c r="C8" s="96" t="s">
        <v>218</v>
      </c>
      <c r="D8" s="123" t="str">
        <f t="shared" si="0"/>
        <v>必要適用性高要検討</v>
      </c>
      <c r="E8" s="95" t="s">
        <v>220</v>
      </c>
      <c r="F8" s="120" t="s">
        <v>221</v>
      </c>
    </row>
    <row r="9" spans="1:6">
      <c r="A9" s="95" t="s">
        <v>155</v>
      </c>
      <c r="B9" s="96" t="s">
        <v>222</v>
      </c>
      <c r="C9" s="96" t="s">
        <v>161</v>
      </c>
      <c r="D9" s="123" t="str">
        <f t="shared" si="0"/>
        <v>必要適用性低推奨</v>
      </c>
      <c r="E9" s="95" t="s">
        <v>213</v>
      </c>
      <c r="F9" s="120" t="s">
        <v>214</v>
      </c>
    </row>
    <row r="10" spans="1:6">
      <c r="A10" s="95" t="s">
        <v>155</v>
      </c>
      <c r="B10" s="96" t="s">
        <v>222</v>
      </c>
      <c r="C10" s="96" t="s">
        <v>215</v>
      </c>
      <c r="D10" s="123" t="str">
        <f t="shared" si="0"/>
        <v>必要適用性低不要</v>
      </c>
      <c r="E10" s="95" t="s">
        <v>216</v>
      </c>
      <c r="F10" s="120" t="s">
        <v>217</v>
      </c>
    </row>
    <row r="11" spans="1:6">
      <c r="A11" s="95" t="s">
        <v>155</v>
      </c>
      <c r="B11" s="96" t="s">
        <v>222</v>
      </c>
      <c r="C11" s="96" t="s">
        <v>218</v>
      </c>
      <c r="D11" s="123" t="str">
        <f t="shared" si="0"/>
        <v>必要適用性低要検討</v>
      </c>
      <c r="E11" s="95" t="s">
        <v>213</v>
      </c>
      <c r="F11" s="120" t="s">
        <v>214</v>
      </c>
    </row>
    <row r="12" spans="1:6" ht="37.5">
      <c r="A12" s="95" t="s">
        <v>157</v>
      </c>
      <c r="B12" s="96" t="s">
        <v>212</v>
      </c>
      <c r="C12" s="96" t="s">
        <v>161</v>
      </c>
      <c r="D12" s="123" t="str">
        <f t="shared" si="0"/>
        <v>要検討検討対象外推奨</v>
      </c>
      <c r="E12" s="95" t="s">
        <v>213</v>
      </c>
      <c r="F12" s="120" t="s">
        <v>223</v>
      </c>
    </row>
    <row r="13" spans="1:6">
      <c r="A13" s="95" t="s">
        <v>157</v>
      </c>
      <c r="B13" s="96" t="s">
        <v>212</v>
      </c>
      <c r="C13" s="96" t="s">
        <v>215</v>
      </c>
      <c r="D13" s="123" t="str">
        <f t="shared" si="0"/>
        <v>要検討検討対象外不要</v>
      </c>
      <c r="E13" s="95" t="s">
        <v>216</v>
      </c>
      <c r="F13" s="120" t="s">
        <v>217</v>
      </c>
    </row>
    <row r="14" spans="1:6" ht="37.5">
      <c r="A14" s="95" t="s">
        <v>157</v>
      </c>
      <c r="B14" s="96" t="s">
        <v>212</v>
      </c>
      <c r="C14" s="96" t="s">
        <v>218</v>
      </c>
      <c r="D14" s="123" t="str">
        <f t="shared" si="0"/>
        <v>要検討検討対象外要検討</v>
      </c>
      <c r="E14" s="95" t="s">
        <v>213</v>
      </c>
      <c r="F14" s="120" t="s">
        <v>224</v>
      </c>
    </row>
    <row r="15" spans="1:6" ht="37.5">
      <c r="A15" s="95" t="s">
        <v>157</v>
      </c>
      <c r="B15" s="96" t="s">
        <v>219</v>
      </c>
      <c r="C15" s="96" t="s">
        <v>161</v>
      </c>
      <c r="D15" s="123" t="str">
        <f t="shared" si="0"/>
        <v>要検討適用性高推奨</v>
      </c>
      <c r="E15" s="95" t="s">
        <v>220</v>
      </c>
      <c r="F15" s="120" t="s">
        <v>225</v>
      </c>
    </row>
    <row r="16" spans="1:6" ht="37.5">
      <c r="A16" s="95" t="s">
        <v>157</v>
      </c>
      <c r="B16" s="96" t="s">
        <v>219</v>
      </c>
      <c r="C16" s="96" t="s">
        <v>215</v>
      </c>
      <c r="D16" s="123" t="str">
        <f t="shared" si="0"/>
        <v>要検討適用性高不要</v>
      </c>
      <c r="E16" s="95" t="s">
        <v>220</v>
      </c>
      <c r="F16" s="120" t="s">
        <v>226</v>
      </c>
    </row>
    <row r="17" spans="1:6" ht="37.5">
      <c r="A17" s="95" t="s">
        <v>157</v>
      </c>
      <c r="B17" s="96" t="s">
        <v>219</v>
      </c>
      <c r="C17" s="96" t="s">
        <v>218</v>
      </c>
      <c r="D17" s="123" t="str">
        <f t="shared" si="0"/>
        <v>要検討適用性高要検討</v>
      </c>
      <c r="E17" s="95" t="s">
        <v>220</v>
      </c>
      <c r="F17" s="120" t="s">
        <v>226</v>
      </c>
    </row>
    <row r="18" spans="1:6" ht="37.5">
      <c r="A18" s="95" t="s">
        <v>157</v>
      </c>
      <c r="B18" s="96" t="s">
        <v>222</v>
      </c>
      <c r="C18" s="96" t="s">
        <v>161</v>
      </c>
      <c r="D18" s="123" t="str">
        <f t="shared" si="0"/>
        <v>要検討適用性低推奨</v>
      </c>
      <c r="E18" s="95" t="s">
        <v>213</v>
      </c>
      <c r="F18" s="120" t="s">
        <v>227</v>
      </c>
    </row>
    <row r="19" spans="1:6">
      <c r="A19" s="95" t="s">
        <v>157</v>
      </c>
      <c r="B19" s="96" t="s">
        <v>222</v>
      </c>
      <c r="C19" s="96" t="s">
        <v>215</v>
      </c>
      <c r="D19" s="123" t="str">
        <f t="shared" si="0"/>
        <v>要検討適用性低不要</v>
      </c>
      <c r="E19" s="95" t="s">
        <v>216</v>
      </c>
      <c r="F19" s="120" t="s">
        <v>217</v>
      </c>
    </row>
    <row r="20" spans="1:6" ht="37.5">
      <c r="A20" s="95" t="s">
        <v>157</v>
      </c>
      <c r="B20" s="96" t="s">
        <v>222</v>
      </c>
      <c r="C20" s="96" t="s">
        <v>218</v>
      </c>
      <c r="D20" s="123" t="str">
        <f t="shared" si="0"/>
        <v>要検討適用性低要検討</v>
      </c>
      <c r="E20" s="95" t="s">
        <v>213</v>
      </c>
      <c r="F20" s="120" t="s">
        <v>227</v>
      </c>
    </row>
    <row r="21" spans="1:6">
      <c r="A21" s="95" t="s">
        <v>159</v>
      </c>
      <c r="B21" s="96" t="s">
        <v>212</v>
      </c>
      <c r="C21" s="96" t="s">
        <v>161</v>
      </c>
      <c r="D21" s="123" t="str">
        <f t="shared" si="0"/>
        <v>不要検討対象外推奨</v>
      </c>
      <c r="E21" s="95" t="s">
        <v>216</v>
      </c>
      <c r="F21" s="120" t="s">
        <v>228</v>
      </c>
    </row>
    <row r="22" spans="1:6">
      <c r="A22" s="95" t="s">
        <v>159</v>
      </c>
      <c r="B22" s="96" t="s">
        <v>212</v>
      </c>
      <c r="C22" s="96" t="s">
        <v>215</v>
      </c>
      <c r="D22" s="123" t="str">
        <f t="shared" si="0"/>
        <v>不要検討対象外不要</v>
      </c>
      <c r="E22" s="95" t="s">
        <v>216</v>
      </c>
      <c r="F22" s="120" t="s">
        <v>217</v>
      </c>
    </row>
    <row r="23" spans="1:6">
      <c r="A23" s="95" t="s">
        <v>159</v>
      </c>
      <c r="B23" s="96" t="s">
        <v>212</v>
      </c>
      <c r="C23" s="96" t="s">
        <v>218</v>
      </c>
      <c r="D23" s="123" t="str">
        <f t="shared" si="0"/>
        <v>不要検討対象外要検討</v>
      </c>
      <c r="E23" s="95" t="s">
        <v>216</v>
      </c>
      <c r="F23" s="120" t="s">
        <v>228</v>
      </c>
    </row>
    <row r="24" spans="1:6">
      <c r="A24" s="95" t="s">
        <v>159</v>
      </c>
      <c r="B24" s="96" t="s">
        <v>219</v>
      </c>
      <c r="C24" s="96" t="s">
        <v>161</v>
      </c>
      <c r="D24" s="123" t="str">
        <f t="shared" si="0"/>
        <v>不要適用性高推奨</v>
      </c>
      <c r="E24" s="95" t="s">
        <v>216</v>
      </c>
      <c r="F24" s="120" t="s">
        <v>229</v>
      </c>
    </row>
    <row r="25" spans="1:6">
      <c r="A25" s="95" t="s">
        <v>159</v>
      </c>
      <c r="B25" s="96" t="s">
        <v>219</v>
      </c>
      <c r="C25" s="96" t="s">
        <v>215</v>
      </c>
      <c r="D25" s="123" t="str">
        <f t="shared" si="0"/>
        <v>不要適用性高不要</v>
      </c>
      <c r="E25" s="95" t="s">
        <v>216</v>
      </c>
      <c r="F25" s="120" t="s">
        <v>229</v>
      </c>
    </row>
    <row r="26" spans="1:6">
      <c r="A26" s="95" t="s">
        <v>159</v>
      </c>
      <c r="B26" s="96" t="s">
        <v>219</v>
      </c>
      <c r="C26" s="96" t="s">
        <v>218</v>
      </c>
      <c r="D26" s="123" t="str">
        <f t="shared" si="0"/>
        <v>不要適用性高要検討</v>
      </c>
      <c r="E26" s="95" t="s">
        <v>216</v>
      </c>
      <c r="F26" s="120" t="s">
        <v>229</v>
      </c>
    </row>
    <row r="27" spans="1:6">
      <c r="A27" s="95" t="s">
        <v>159</v>
      </c>
      <c r="B27" s="96" t="s">
        <v>222</v>
      </c>
      <c r="C27" s="96" t="s">
        <v>161</v>
      </c>
      <c r="D27" s="123" t="str">
        <f t="shared" si="0"/>
        <v>不要適用性低推奨</v>
      </c>
      <c r="E27" s="95" t="s">
        <v>216</v>
      </c>
      <c r="F27" s="120" t="s">
        <v>228</v>
      </c>
    </row>
    <row r="28" spans="1:6">
      <c r="A28" s="95" t="s">
        <v>159</v>
      </c>
      <c r="B28" s="96" t="s">
        <v>222</v>
      </c>
      <c r="C28" s="96" t="s">
        <v>215</v>
      </c>
      <c r="D28" s="123" t="str">
        <f t="shared" si="0"/>
        <v>不要適用性低不要</v>
      </c>
      <c r="E28" s="95" t="s">
        <v>216</v>
      </c>
      <c r="F28" s="120" t="s">
        <v>217</v>
      </c>
    </row>
    <row r="29" spans="1:6">
      <c r="A29" s="98" t="s">
        <v>159</v>
      </c>
      <c r="B29" s="99" t="s">
        <v>222</v>
      </c>
      <c r="C29" s="99" t="s">
        <v>218</v>
      </c>
      <c r="D29" s="124" t="str">
        <f t="shared" si="0"/>
        <v>不要適用性低要検討</v>
      </c>
      <c r="E29" s="98" t="s">
        <v>216</v>
      </c>
      <c r="F29" s="121" t="s">
        <v>228</v>
      </c>
    </row>
  </sheetData>
  <autoFilter ref="A2:F29" xr:uid="{ECB137FF-2F9E-43D4-9FFB-2A79494DFC7F}"/>
  <sortState xmlns:xlrd2="http://schemas.microsoft.com/office/spreadsheetml/2017/richdata2" ref="B3:F15">
    <sortCondition ref="B3:B15"/>
    <sortCondition ref="C3:C15"/>
  </sortState>
  <mergeCells count="2">
    <mergeCell ref="A1:C1"/>
    <mergeCell ref="E1:F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5EC0-E377-4D10-B2A6-5C50F0345615}">
  <sheetPr>
    <tabColor theme="7" tint="0.79998168889431442"/>
  </sheetPr>
  <dimension ref="A1:G56"/>
  <sheetViews>
    <sheetView workbookViewId="0">
      <selection sqref="A1:C1"/>
    </sheetView>
  </sheetViews>
  <sheetFormatPr defaultRowHeight="18.75"/>
  <cols>
    <col min="1" max="1" width="10.375" bestFit="1" customWidth="1"/>
    <col min="2" max="2" width="12.375" customWidth="1"/>
    <col min="3" max="4" width="16.25" bestFit="1" customWidth="1"/>
    <col min="5" max="5" width="38" hidden="1" customWidth="1"/>
    <col min="6" max="6" width="10.375" bestFit="1" customWidth="1"/>
    <col min="7" max="7" width="110.625" bestFit="1" customWidth="1"/>
  </cols>
  <sheetData>
    <row r="1" spans="1:7">
      <c r="A1" s="178" t="s">
        <v>230</v>
      </c>
      <c r="B1" s="179"/>
      <c r="C1" s="181"/>
      <c r="D1" s="178" t="s">
        <v>208</v>
      </c>
      <c r="E1" s="179"/>
      <c r="F1" s="179"/>
      <c r="G1" s="180"/>
    </row>
    <row r="2" spans="1:7">
      <c r="A2" s="130" t="s">
        <v>59</v>
      </c>
      <c r="B2" s="131" t="s">
        <v>137</v>
      </c>
      <c r="C2" s="133" t="s">
        <v>69</v>
      </c>
      <c r="D2" s="130" t="s">
        <v>231</v>
      </c>
      <c r="E2" s="131" t="s">
        <v>4</v>
      </c>
      <c r="F2" s="131" t="s">
        <v>130</v>
      </c>
      <c r="G2" s="132" t="s">
        <v>131</v>
      </c>
    </row>
    <row r="3" spans="1:7">
      <c r="A3" s="101" t="s">
        <v>60</v>
      </c>
      <c r="B3" s="102" t="s">
        <v>66</v>
      </c>
      <c r="C3" s="134" t="s">
        <v>71</v>
      </c>
      <c r="D3" s="101" t="s">
        <v>220</v>
      </c>
      <c r="E3" s="102" t="str">
        <f>A3&amp;B3&amp;C3&amp;D3</f>
        <v>複数年500m未満1年全域構築検討</v>
      </c>
      <c r="F3" s="102" t="s">
        <v>232</v>
      </c>
      <c r="G3" s="103" t="s">
        <v>233</v>
      </c>
    </row>
    <row r="4" spans="1:7">
      <c r="A4" s="95" t="s">
        <v>60</v>
      </c>
      <c r="B4" s="96" t="s">
        <v>67</v>
      </c>
      <c r="C4" s="123" t="s">
        <v>71</v>
      </c>
      <c r="D4" s="95" t="s">
        <v>220</v>
      </c>
      <c r="E4" s="96" t="str">
        <f t="shared" ref="E4:E56" si="0">A4&amp;B4&amp;C4&amp;D4</f>
        <v>複数年1km未満1年全域構築検討</v>
      </c>
      <c r="F4" s="96" t="s">
        <v>232</v>
      </c>
      <c r="G4" s="97" t="s">
        <v>233</v>
      </c>
    </row>
    <row r="5" spans="1:7">
      <c r="A5" s="95" t="s">
        <v>60</v>
      </c>
      <c r="B5" s="96" t="s">
        <v>65</v>
      </c>
      <c r="C5" s="123" t="s">
        <v>71</v>
      </c>
      <c r="D5" s="95" t="s">
        <v>220</v>
      </c>
      <c r="E5" s="96" t="str">
        <f t="shared" si="0"/>
        <v>複数年1km以上1年全域構築検討</v>
      </c>
      <c r="F5" s="96" t="s">
        <v>232</v>
      </c>
      <c r="G5" s="97" t="s">
        <v>234</v>
      </c>
    </row>
    <row r="6" spans="1:7">
      <c r="A6" s="95" t="s">
        <v>61</v>
      </c>
      <c r="B6" s="96" t="s">
        <v>66</v>
      </c>
      <c r="C6" s="123" t="s">
        <v>71</v>
      </c>
      <c r="D6" s="95" t="s">
        <v>220</v>
      </c>
      <c r="E6" s="96" t="str">
        <f t="shared" si="0"/>
        <v>単年500m未満1年全域構築検討</v>
      </c>
      <c r="F6" s="96" t="s">
        <v>235</v>
      </c>
      <c r="G6" s="97" t="s">
        <v>236</v>
      </c>
    </row>
    <row r="7" spans="1:7">
      <c r="A7" s="95" t="s">
        <v>61</v>
      </c>
      <c r="B7" s="96" t="s">
        <v>67</v>
      </c>
      <c r="C7" s="123" t="s">
        <v>71</v>
      </c>
      <c r="D7" s="95" t="s">
        <v>220</v>
      </c>
      <c r="E7" s="96" t="str">
        <f t="shared" si="0"/>
        <v>単年1km未満1年全域構築検討</v>
      </c>
      <c r="F7" s="96" t="s">
        <v>235</v>
      </c>
      <c r="G7" s="97" t="s">
        <v>236</v>
      </c>
    </row>
    <row r="8" spans="1:7">
      <c r="A8" s="95" t="s">
        <v>61</v>
      </c>
      <c r="B8" s="96" t="s">
        <v>65</v>
      </c>
      <c r="C8" s="123" t="s">
        <v>71</v>
      </c>
      <c r="D8" s="95" t="s">
        <v>220</v>
      </c>
      <c r="E8" s="96" t="str">
        <f t="shared" si="0"/>
        <v>単年1km以上1年全域構築検討</v>
      </c>
      <c r="F8" s="96" t="s">
        <v>232</v>
      </c>
      <c r="G8" s="97" t="s">
        <v>237</v>
      </c>
    </row>
    <row r="9" spans="1:7">
      <c r="A9" s="95" t="s">
        <v>60</v>
      </c>
      <c r="B9" s="96" t="s">
        <v>66</v>
      </c>
      <c r="C9" s="123" t="s">
        <v>72</v>
      </c>
      <c r="D9" s="95" t="s">
        <v>220</v>
      </c>
      <c r="E9" s="96" t="str">
        <f t="shared" si="0"/>
        <v>複数年500m未満2年全域構築検討</v>
      </c>
      <c r="F9" s="96" t="s">
        <v>232</v>
      </c>
      <c r="G9" s="97" t="s">
        <v>233</v>
      </c>
    </row>
    <row r="10" spans="1:7">
      <c r="A10" s="95" t="s">
        <v>60</v>
      </c>
      <c r="B10" s="96" t="s">
        <v>67</v>
      </c>
      <c r="C10" s="123" t="s">
        <v>72</v>
      </c>
      <c r="D10" s="95" t="s">
        <v>220</v>
      </c>
      <c r="E10" s="96" t="str">
        <f t="shared" si="0"/>
        <v>複数年1km未満2年全域構築検討</v>
      </c>
      <c r="F10" s="96" t="s">
        <v>232</v>
      </c>
      <c r="G10" s="97" t="s">
        <v>233</v>
      </c>
    </row>
    <row r="11" spans="1:7">
      <c r="A11" s="95" t="s">
        <v>60</v>
      </c>
      <c r="B11" s="96" t="s">
        <v>65</v>
      </c>
      <c r="C11" s="123" t="s">
        <v>72</v>
      </c>
      <c r="D11" s="95" t="s">
        <v>220</v>
      </c>
      <c r="E11" s="96" t="str">
        <f t="shared" si="0"/>
        <v>複数年1km以上2年全域構築検討</v>
      </c>
      <c r="F11" s="96" t="s">
        <v>232</v>
      </c>
      <c r="G11" s="97" t="s">
        <v>234</v>
      </c>
    </row>
    <row r="12" spans="1:7">
      <c r="A12" s="95" t="s">
        <v>61</v>
      </c>
      <c r="B12" s="96" t="s">
        <v>66</v>
      </c>
      <c r="C12" s="123" t="s">
        <v>72</v>
      </c>
      <c r="D12" s="95" t="s">
        <v>220</v>
      </c>
      <c r="E12" s="96" t="str">
        <f t="shared" si="0"/>
        <v>単年500m未満2年全域構築検討</v>
      </c>
      <c r="F12" s="96" t="s">
        <v>235</v>
      </c>
      <c r="G12" s="97" t="s">
        <v>236</v>
      </c>
    </row>
    <row r="13" spans="1:7">
      <c r="A13" s="95" t="s">
        <v>61</v>
      </c>
      <c r="B13" s="96" t="s">
        <v>67</v>
      </c>
      <c r="C13" s="123" t="s">
        <v>72</v>
      </c>
      <c r="D13" s="95" t="s">
        <v>220</v>
      </c>
      <c r="E13" s="96" t="str">
        <f t="shared" si="0"/>
        <v>単年1km未満2年全域構築検討</v>
      </c>
      <c r="F13" s="96" t="s">
        <v>235</v>
      </c>
      <c r="G13" s="97" t="s">
        <v>236</v>
      </c>
    </row>
    <row r="14" spans="1:7">
      <c r="A14" s="95" t="s">
        <v>61</v>
      </c>
      <c r="B14" s="96" t="s">
        <v>65</v>
      </c>
      <c r="C14" s="123" t="s">
        <v>72</v>
      </c>
      <c r="D14" s="95" t="s">
        <v>220</v>
      </c>
      <c r="E14" s="96" t="str">
        <f t="shared" si="0"/>
        <v>単年1km以上2年全域構築検討</v>
      </c>
      <c r="F14" s="96" t="s">
        <v>232</v>
      </c>
      <c r="G14" s="97" t="s">
        <v>233</v>
      </c>
    </row>
    <row r="15" spans="1:7">
      <c r="A15" s="95" t="s">
        <v>60</v>
      </c>
      <c r="B15" s="96" t="s">
        <v>66</v>
      </c>
      <c r="C15" s="123" t="s">
        <v>70</v>
      </c>
      <c r="D15" s="95" t="s">
        <v>220</v>
      </c>
      <c r="E15" s="96" t="str">
        <f t="shared" si="0"/>
        <v>複数年500m未満3年以上全域構築検討</v>
      </c>
      <c r="F15" s="96" t="s">
        <v>232</v>
      </c>
      <c r="G15" s="97" t="s">
        <v>233</v>
      </c>
    </row>
    <row r="16" spans="1:7">
      <c r="A16" s="95" t="s">
        <v>60</v>
      </c>
      <c r="B16" s="96" t="s">
        <v>67</v>
      </c>
      <c r="C16" s="123" t="s">
        <v>70</v>
      </c>
      <c r="D16" s="95" t="s">
        <v>220</v>
      </c>
      <c r="E16" s="96" t="str">
        <f t="shared" si="0"/>
        <v>複数年1km未満3年以上全域構築検討</v>
      </c>
      <c r="F16" s="96" t="s">
        <v>232</v>
      </c>
      <c r="G16" s="97" t="s">
        <v>233</v>
      </c>
    </row>
    <row r="17" spans="1:7">
      <c r="A17" s="95" t="s">
        <v>60</v>
      </c>
      <c r="B17" s="96" t="s">
        <v>65</v>
      </c>
      <c r="C17" s="123" t="s">
        <v>70</v>
      </c>
      <c r="D17" s="95" t="s">
        <v>220</v>
      </c>
      <c r="E17" s="96" t="str">
        <f t="shared" si="0"/>
        <v>複数年1km以上3年以上全域構築検討</v>
      </c>
      <c r="F17" s="96" t="s">
        <v>232</v>
      </c>
      <c r="G17" s="97" t="s">
        <v>234</v>
      </c>
    </row>
    <row r="18" spans="1:7">
      <c r="A18" s="95" t="s">
        <v>61</v>
      </c>
      <c r="B18" s="96" t="s">
        <v>66</v>
      </c>
      <c r="C18" s="123" t="s">
        <v>70</v>
      </c>
      <c r="D18" s="95" t="s">
        <v>220</v>
      </c>
      <c r="E18" s="96" t="str">
        <f t="shared" si="0"/>
        <v>単年500m未満3年以上全域構築検討</v>
      </c>
      <c r="F18" s="96" t="s">
        <v>232</v>
      </c>
      <c r="G18" s="97" t="s">
        <v>233</v>
      </c>
    </row>
    <row r="19" spans="1:7">
      <c r="A19" s="95" t="s">
        <v>61</v>
      </c>
      <c r="B19" s="96" t="s">
        <v>67</v>
      </c>
      <c r="C19" s="123" t="s">
        <v>70</v>
      </c>
      <c r="D19" s="95" t="s">
        <v>220</v>
      </c>
      <c r="E19" s="96" t="str">
        <f t="shared" si="0"/>
        <v>単年1km未満3年以上全域構築検討</v>
      </c>
      <c r="F19" s="96" t="s">
        <v>232</v>
      </c>
      <c r="G19" s="97" t="s">
        <v>233</v>
      </c>
    </row>
    <row r="20" spans="1:7">
      <c r="A20" s="95" t="s">
        <v>61</v>
      </c>
      <c r="B20" s="96" t="s">
        <v>65</v>
      </c>
      <c r="C20" s="123" t="s">
        <v>70</v>
      </c>
      <c r="D20" s="95" t="s">
        <v>220</v>
      </c>
      <c r="E20" s="96" t="str">
        <f t="shared" si="0"/>
        <v>単年1km以上3年以上全域構築検討</v>
      </c>
      <c r="F20" s="96" t="s">
        <v>232</v>
      </c>
      <c r="G20" s="97" t="s">
        <v>234</v>
      </c>
    </row>
    <row r="21" spans="1:7">
      <c r="A21" s="95" t="s">
        <v>60</v>
      </c>
      <c r="B21" s="96" t="s">
        <v>66</v>
      </c>
      <c r="C21" s="123" t="s">
        <v>71</v>
      </c>
      <c r="D21" s="95" t="s">
        <v>213</v>
      </c>
      <c r="E21" s="96" t="str">
        <f t="shared" si="0"/>
        <v>複数年500m未満1年スポット構築推奨</v>
      </c>
      <c r="F21" s="96" t="s">
        <v>238</v>
      </c>
      <c r="G21" s="97" t="s">
        <v>239</v>
      </c>
    </row>
    <row r="22" spans="1:7">
      <c r="A22" s="95" t="s">
        <v>60</v>
      </c>
      <c r="B22" s="96" t="s">
        <v>67</v>
      </c>
      <c r="C22" s="123" t="s">
        <v>71</v>
      </c>
      <c r="D22" s="95" t="s">
        <v>213</v>
      </c>
      <c r="E22" s="96" t="str">
        <f t="shared" si="0"/>
        <v>複数年1km未満1年スポット構築推奨</v>
      </c>
      <c r="F22" s="96" t="s">
        <v>238</v>
      </c>
      <c r="G22" s="97" t="s">
        <v>239</v>
      </c>
    </row>
    <row r="23" spans="1:7">
      <c r="A23" s="95" t="s">
        <v>60</v>
      </c>
      <c r="B23" s="96" t="s">
        <v>65</v>
      </c>
      <c r="C23" s="123" t="s">
        <v>71</v>
      </c>
      <c r="D23" s="95" t="s">
        <v>213</v>
      </c>
      <c r="E23" s="96" t="str">
        <f t="shared" si="0"/>
        <v>複数年1km以上1年スポット構築推奨</v>
      </c>
      <c r="F23" s="96" t="s">
        <v>238</v>
      </c>
      <c r="G23" s="97" t="s">
        <v>239</v>
      </c>
    </row>
    <row r="24" spans="1:7">
      <c r="A24" s="95" t="s">
        <v>61</v>
      </c>
      <c r="B24" s="96" t="s">
        <v>66</v>
      </c>
      <c r="C24" s="123" t="s">
        <v>71</v>
      </c>
      <c r="D24" s="95" t="s">
        <v>213</v>
      </c>
      <c r="E24" s="96" t="str">
        <f t="shared" si="0"/>
        <v>単年500m未満1年スポット構築推奨</v>
      </c>
      <c r="F24" s="96" t="s">
        <v>238</v>
      </c>
      <c r="G24" s="97" t="s">
        <v>239</v>
      </c>
    </row>
    <row r="25" spans="1:7">
      <c r="A25" s="95" t="s">
        <v>61</v>
      </c>
      <c r="B25" s="96" t="s">
        <v>67</v>
      </c>
      <c r="C25" s="123" t="s">
        <v>71</v>
      </c>
      <c r="D25" s="95" t="s">
        <v>213</v>
      </c>
      <c r="E25" s="96" t="str">
        <f t="shared" si="0"/>
        <v>単年1km未満1年スポット構築推奨</v>
      </c>
      <c r="F25" s="96" t="s">
        <v>238</v>
      </c>
      <c r="G25" s="97" t="s">
        <v>239</v>
      </c>
    </row>
    <row r="26" spans="1:7">
      <c r="A26" s="95" t="s">
        <v>61</v>
      </c>
      <c r="B26" s="96" t="s">
        <v>65</v>
      </c>
      <c r="C26" s="123" t="s">
        <v>71</v>
      </c>
      <c r="D26" s="95" t="s">
        <v>213</v>
      </c>
      <c r="E26" s="96" t="str">
        <f t="shared" si="0"/>
        <v>単年1km以上1年スポット構築推奨</v>
      </c>
      <c r="F26" s="96" t="s">
        <v>238</v>
      </c>
      <c r="G26" s="97" t="s">
        <v>239</v>
      </c>
    </row>
    <row r="27" spans="1:7">
      <c r="A27" s="95" t="s">
        <v>60</v>
      </c>
      <c r="B27" s="96" t="s">
        <v>66</v>
      </c>
      <c r="C27" s="123" t="s">
        <v>72</v>
      </c>
      <c r="D27" s="95" t="s">
        <v>213</v>
      </c>
      <c r="E27" s="96" t="str">
        <f t="shared" si="0"/>
        <v>複数年500m未満2年スポット構築推奨</v>
      </c>
      <c r="F27" s="96" t="s">
        <v>238</v>
      </c>
      <c r="G27" s="97" t="s">
        <v>239</v>
      </c>
    </row>
    <row r="28" spans="1:7">
      <c r="A28" s="95" t="s">
        <v>60</v>
      </c>
      <c r="B28" s="96" t="s">
        <v>67</v>
      </c>
      <c r="C28" s="123" t="s">
        <v>72</v>
      </c>
      <c r="D28" s="95" t="s">
        <v>213</v>
      </c>
      <c r="E28" s="96" t="str">
        <f t="shared" si="0"/>
        <v>複数年1km未満2年スポット構築推奨</v>
      </c>
      <c r="F28" s="96" t="s">
        <v>238</v>
      </c>
      <c r="G28" s="97" t="s">
        <v>239</v>
      </c>
    </row>
    <row r="29" spans="1:7">
      <c r="A29" s="95" t="s">
        <v>60</v>
      </c>
      <c r="B29" s="96" t="s">
        <v>65</v>
      </c>
      <c r="C29" s="123" t="s">
        <v>72</v>
      </c>
      <c r="D29" s="95" t="s">
        <v>213</v>
      </c>
      <c r="E29" s="96" t="str">
        <f t="shared" si="0"/>
        <v>複数年1km以上2年スポット構築推奨</v>
      </c>
      <c r="F29" s="96" t="s">
        <v>238</v>
      </c>
      <c r="G29" s="97" t="s">
        <v>239</v>
      </c>
    </row>
    <row r="30" spans="1:7">
      <c r="A30" s="95" t="s">
        <v>61</v>
      </c>
      <c r="B30" s="96" t="s">
        <v>66</v>
      </c>
      <c r="C30" s="123" t="s">
        <v>72</v>
      </c>
      <c r="D30" s="95" t="s">
        <v>213</v>
      </c>
      <c r="E30" s="96" t="str">
        <f t="shared" si="0"/>
        <v>単年500m未満2年スポット構築推奨</v>
      </c>
      <c r="F30" s="96" t="s">
        <v>238</v>
      </c>
      <c r="G30" s="97" t="s">
        <v>239</v>
      </c>
    </row>
    <row r="31" spans="1:7">
      <c r="A31" s="95" t="s">
        <v>61</v>
      </c>
      <c r="B31" s="96" t="s">
        <v>67</v>
      </c>
      <c r="C31" s="123" t="s">
        <v>72</v>
      </c>
      <c r="D31" s="95" t="s">
        <v>213</v>
      </c>
      <c r="E31" s="96" t="str">
        <f t="shared" si="0"/>
        <v>単年1km未満2年スポット構築推奨</v>
      </c>
      <c r="F31" s="96" t="s">
        <v>238</v>
      </c>
      <c r="G31" s="97" t="s">
        <v>239</v>
      </c>
    </row>
    <row r="32" spans="1:7">
      <c r="A32" s="95" t="s">
        <v>61</v>
      </c>
      <c r="B32" s="96" t="s">
        <v>65</v>
      </c>
      <c r="C32" s="123" t="s">
        <v>72</v>
      </c>
      <c r="D32" s="95" t="s">
        <v>213</v>
      </c>
      <c r="E32" s="96" t="str">
        <f t="shared" si="0"/>
        <v>単年1km以上2年スポット構築推奨</v>
      </c>
      <c r="F32" s="96" t="s">
        <v>238</v>
      </c>
      <c r="G32" s="97" t="s">
        <v>239</v>
      </c>
    </row>
    <row r="33" spans="1:7">
      <c r="A33" s="95" t="s">
        <v>60</v>
      </c>
      <c r="B33" s="96" t="s">
        <v>66</v>
      </c>
      <c r="C33" s="123" t="s">
        <v>70</v>
      </c>
      <c r="D33" s="95" t="s">
        <v>213</v>
      </c>
      <c r="E33" s="96" t="str">
        <f t="shared" si="0"/>
        <v>複数年500m未満3年以上スポット構築推奨</v>
      </c>
      <c r="F33" s="96" t="s">
        <v>238</v>
      </c>
      <c r="G33" s="97" t="s">
        <v>239</v>
      </c>
    </row>
    <row r="34" spans="1:7">
      <c r="A34" s="95" t="s">
        <v>60</v>
      </c>
      <c r="B34" s="96" t="s">
        <v>67</v>
      </c>
      <c r="C34" s="123" t="s">
        <v>70</v>
      </c>
      <c r="D34" s="95" t="s">
        <v>213</v>
      </c>
      <c r="E34" s="96" t="str">
        <f t="shared" si="0"/>
        <v>複数年1km未満3年以上スポット構築推奨</v>
      </c>
      <c r="F34" s="96" t="s">
        <v>238</v>
      </c>
      <c r="G34" s="97" t="s">
        <v>239</v>
      </c>
    </row>
    <row r="35" spans="1:7">
      <c r="A35" s="95" t="s">
        <v>60</v>
      </c>
      <c r="B35" s="96" t="s">
        <v>65</v>
      </c>
      <c r="C35" s="123" t="s">
        <v>70</v>
      </c>
      <c r="D35" s="95" t="s">
        <v>213</v>
      </c>
      <c r="E35" s="96" t="str">
        <f t="shared" si="0"/>
        <v>複数年1km以上3年以上スポット構築推奨</v>
      </c>
      <c r="F35" s="96" t="s">
        <v>238</v>
      </c>
      <c r="G35" s="97" t="s">
        <v>239</v>
      </c>
    </row>
    <row r="36" spans="1:7">
      <c r="A36" s="95" t="s">
        <v>61</v>
      </c>
      <c r="B36" s="96" t="s">
        <v>66</v>
      </c>
      <c r="C36" s="123" t="s">
        <v>70</v>
      </c>
      <c r="D36" s="95" t="s">
        <v>213</v>
      </c>
      <c r="E36" s="96" t="str">
        <f t="shared" si="0"/>
        <v>単年500m未満3年以上スポット構築推奨</v>
      </c>
      <c r="F36" s="96" t="s">
        <v>238</v>
      </c>
      <c r="G36" s="97" t="s">
        <v>239</v>
      </c>
    </row>
    <row r="37" spans="1:7">
      <c r="A37" s="95" t="s">
        <v>61</v>
      </c>
      <c r="B37" s="96" t="s">
        <v>67</v>
      </c>
      <c r="C37" s="123" t="s">
        <v>70</v>
      </c>
      <c r="D37" s="95" t="s">
        <v>213</v>
      </c>
      <c r="E37" s="96" t="str">
        <f t="shared" si="0"/>
        <v>単年1km未満3年以上スポット構築推奨</v>
      </c>
      <c r="F37" s="96" t="s">
        <v>238</v>
      </c>
      <c r="G37" s="97" t="s">
        <v>239</v>
      </c>
    </row>
    <row r="38" spans="1:7">
      <c r="A38" s="95" t="s">
        <v>61</v>
      </c>
      <c r="B38" s="96" t="s">
        <v>65</v>
      </c>
      <c r="C38" s="123" t="s">
        <v>70</v>
      </c>
      <c r="D38" s="95" t="s">
        <v>213</v>
      </c>
      <c r="E38" s="96" t="str">
        <f t="shared" si="0"/>
        <v>単年1km以上3年以上スポット構築推奨</v>
      </c>
      <c r="F38" s="96" t="s">
        <v>238</v>
      </c>
      <c r="G38" s="97" t="s">
        <v>239</v>
      </c>
    </row>
    <row r="39" spans="1:7">
      <c r="A39" s="95" t="s">
        <v>60</v>
      </c>
      <c r="B39" s="96" t="s">
        <v>66</v>
      </c>
      <c r="C39" s="123" t="s">
        <v>71</v>
      </c>
      <c r="D39" s="95" t="s">
        <v>216</v>
      </c>
      <c r="E39" s="96" t="str">
        <f t="shared" si="0"/>
        <v>複数年500m未満1年新規構築不要</v>
      </c>
      <c r="F39" s="96" t="s">
        <v>159</v>
      </c>
      <c r="G39" s="97" t="s">
        <v>240</v>
      </c>
    </row>
    <row r="40" spans="1:7">
      <c r="A40" s="95" t="s">
        <v>60</v>
      </c>
      <c r="B40" s="96" t="s">
        <v>67</v>
      </c>
      <c r="C40" s="123" t="s">
        <v>71</v>
      </c>
      <c r="D40" s="95" t="s">
        <v>216</v>
      </c>
      <c r="E40" s="96" t="str">
        <f t="shared" si="0"/>
        <v>複数年1km未満1年新規構築不要</v>
      </c>
      <c r="F40" s="96" t="s">
        <v>159</v>
      </c>
      <c r="G40" s="97" t="s">
        <v>240</v>
      </c>
    </row>
    <row r="41" spans="1:7">
      <c r="A41" s="95" t="s">
        <v>60</v>
      </c>
      <c r="B41" s="96" t="s">
        <v>65</v>
      </c>
      <c r="C41" s="123" t="s">
        <v>71</v>
      </c>
      <c r="D41" s="95" t="s">
        <v>216</v>
      </c>
      <c r="E41" s="96" t="str">
        <f t="shared" si="0"/>
        <v>複数年1km以上1年新規構築不要</v>
      </c>
      <c r="F41" s="96" t="s">
        <v>159</v>
      </c>
      <c r="G41" s="97" t="s">
        <v>240</v>
      </c>
    </row>
    <row r="42" spans="1:7">
      <c r="A42" s="95" t="s">
        <v>61</v>
      </c>
      <c r="B42" s="96" t="s">
        <v>66</v>
      </c>
      <c r="C42" s="123" t="s">
        <v>71</v>
      </c>
      <c r="D42" s="95" t="s">
        <v>216</v>
      </c>
      <c r="E42" s="96" t="str">
        <f t="shared" si="0"/>
        <v>単年500m未満1年新規構築不要</v>
      </c>
      <c r="F42" s="96" t="s">
        <v>159</v>
      </c>
      <c r="G42" s="97" t="s">
        <v>240</v>
      </c>
    </row>
    <row r="43" spans="1:7">
      <c r="A43" s="95" t="s">
        <v>61</v>
      </c>
      <c r="B43" s="96" t="s">
        <v>67</v>
      </c>
      <c r="C43" s="123" t="s">
        <v>71</v>
      </c>
      <c r="D43" s="95" t="s">
        <v>216</v>
      </c>
      <c r="E43" s="96" t="str">
        <f t="shared" si="0"/>
        <v>単年1km未満1年新規構築不要</v>
      </c>
      <c r="F43" s="96" t="s">
        <v>159</v>
      </c>
      <c r="G43" s="97" t="s">
        <v>240</v>
      </c>
    </row>
    <row r="44" spans="1:7">
      <c r="A44" s="95" t="s">
        <v>61</v>
      </c>
      <c r="B44" s="96" t="s">
        <v>65</v>
      </c>
      <c r="C44" s="123" t="s">
        <v>71</v>
      </c>
      <c r="D44" s="95" t="s">
        <v>216</v>
      </c>
      <c r="E44" s="96" t="str">
        <f t="shared" si="0"/>
        <v>単年1km以上1年新規構築不要</v>
      </c>
      <c r="F44" s="96" t="s">
        <v>159</v>
      </c>
      <c r="G44" s="97" t="s">
        <v>240</v>
      </c>
    </row>
    <row r="45" spans="1:7">
      <c r="A45" s="95" t="s">
        <v>60</v>
      </c>
      <c r="B45" s="96" t="s">
        <v>66</v>
      </c>
      <c r="C45" s="123" t="s">
        <v>72</v>
      </c>
      <c r="D45" s="95" t="s">
        <v>216</v>
      </c>
      <c r="E45" s="96" t="str">
        <f t="shared" si="0"/>
        <v>複数年500m未満2年新規構築不要</v>
      </c>
      <c r="F45" s="96" t="s">
        <v>159</v>
      </c>
      <c r="G45" s="97" t="s">
        <v>240</v>
      </c>
    </row>
    <row r="46" spans="1:7">
      <c r="A46" s="95" t="s">
        <v>60</v>
      </c>
      <c r="B46" s="96" t="s">
        <v>67</v>
      </c>
      <c r="C46" s="123" t="s">
        <v>72</v>
      </c>
      <c r="D46" s="95" t="s">
        <v>216</v>
      </c>
      <c r="E46" s="96" t="str">
        <f t="shared" si="0"/>
        <v>複数年1km未満2年新規構築不要</v>
      </c>
      <c r="F46" s="96" t="s">
        <v>159</v>
      </c>
      <c r="G46" s="97" t="s">
        <v>240</v>
      </c>
    </row>
    <row r="47" spans="1:7">
      <c r="A47" s="95" t="s">
        <v>60</v>
      </c>
      <c r="B47" s="96" t="s">
        <v>65</v>
      </c>
      <c r="C47" s="123" t="s">
        <v>72</v>
      </c>
      <c r="D47" s="95" t="s">
        <v>216</v>
      </c>
      <c r="E47" s="96" t="str">
        <f t="shared" si="0"/>
        <v>複数年1km以上2年新規構築不要</v>
      </c>
      <c r="F47" s="96" t="s">
        <v>159</v>
      </c>
      <c r="G47" s="97" t="s">
        <v>240</v>
      </c>
    </row>
    <row r="48" spans="1:7">
      <c r="A48" s="95" t="s">
        <v>61</v>
      </c>
      <c r="B48" s="96" t="s">
        <v>66</v>
      </c>
      <c r="C48" s="123" t="s">
        <v>72</v>
      </c>
      <c r="D48" s="95" t="s">
        <v>216</v>
      </c>
      <c r="E48" s="96" t="str">
        <f t="shared" si="0"/>
        <v>単年500m未満2年新規構築不要</v>
      </c>
      <c r="F48" s="96" t="s">
        <v>159</v>
      </c>
      <c r="G48" s="97" t="s">
        <v>240</v>
      </c>
    </row>
    <row r="49" spans="1:7">
      <c r="A49" s="95" t="s">
        <v>61</v>
      </c>
      <c r="B49" s="96" t="s">
        <v>67</v>
      </c>
      <c r="C49" s="123" t="s">
        <v>72</v>
      </c>
      <c r="D49" s="95" t="s">
        <v>216</v>
      </c>
      <c r="E49" s="96" t="str">
        <f t="shared" si="0"/>
        <v>単年1km未満2年新規構築不要</v>
      </c>
      <c r="F49" s="96" t="s">
        <v>159</v>
      </c>
      <c r="G49" s="97" t="s">
        <v>240</v>
      </c>
    </row>
    <row r="50" spans="1:7">
      <c r="A50" s="95" t="s">
        <v>61</v>
      </c>
      <c r="B50" s="96" t="s">
        <v>65</v>
      </c>
      <c r="C50" s="123" t="s">
        <v>72</v>
      </c>
      <c r="D50" s="95" t="s">
        <v>216</v>
      </c>
      <c r="E50" s="96" t="str">
        <f t="shared" si="0"/>
        <v>単年1km以上2年新規構築不要</v>
      </c>
      <c r="F50" s="96" t="s">
        <v>159</v>
      </c>
      <c r="G50" s="97" t="s">
        <v>240</v>
      </c>
    </row>
    <row r="51" spans="1:7">
      <c r="A51" s="95" t="s">
        <v>60</v>
      </c>
      <c r="B51" s="96" t="s">
        <v>66</v>
      </c>
      <c r="C51" s="123" t="s">
        <v>70</v>
      </c>
      <c r="D51" s="95" t="s">
        <v>216</v>
      </c>
      <c r="E51" s="96" t="str">
        <f t="shared" si="0"/>
        <v>複数年500m未満3年以上新規構築不要</v>
      </c>
      <c r="F51" s="96" t="s">
        <v>159</v>
      </c>
      <c r="G51" s="97" t="s">
        <v>240</v>
      </c>
    </row>
    <row r="52" spans="1:7">
      <c r="A52" s="95" t="s">
        <v>60</v>
      </c>
      <c r="B52" s="96" t="s">
        <v>67</v>
      </c>
      <c r="C52" s="123" t="s">
        <v>70</v>
      </c>
      <c r="D52" s="95" t="s">
        <v>216</v>
      </c>
      <c r="E52" s="96" t="str">
        <f t="shared" si="0"/>
        <v>複数年1km未満3年以上新規構築不要</v>
      </c>
      <c r="F52" s="96" t="s">
        <v>159</v>
      </c>
      <c r="G52" s="97" t="s">
        <v>240</v>
      </c>
    </row>
    <row r="53" spans="1:7">
      <c r="A53" s="95" t="s">
        <v>60</v>
      </c>
      <c r="B53" s="96" t="s">
        <v>65</v>
      </c>
      <c r="C53" s="123" t="s">
        <v>70</v>
      </c>
      <c r="D53" s="95" t="s">
        <v>216</v>
      </c>
      <c r="E53" s="96" t="str">
        <f t="shared" si="0"/>
        <v>複数年1km以上3年以上新規構築不要</v>
      </c>
      <c r="F53" s="96" t="s">
        <v>159</v>
      </c>
      <c r="G53" s="97" t="s">
        <v>240</v>
      </c>
    </row>
    <row r="54" spans="1:7">
      <c r="A54" s="95" t="s">
        <v>61</v>
      </c>
      <c r="B54" s="96" t="s">
        <v>66</v>
      </c>
      <c r="C54" s="123" t="s">
        <v>70</v>
      </c>
      <c r="D54" s="95" t="s">
        <v>216</v>
      </c>
      <c r="E54" s="96" t="str">
        <f t="shared" si="0"/>
        <v>単年500m未満3年以上新規構築不要</v>
      </c>
      <c r="F54" s="96" t="s">
        <v>159</v>
      </c>
      <c r="G54" s="97" t="s">
        <v>240</v>
      </c>
    </row>
    <row r="55" spans="1:7">
      <c r="A55" s="95" t="s">
        <v>61</v>
      </c>
      <c r="B55" s="96" t="s">
        <v>67</v>
      </c>
      <c r="C55" s="123" t="s">
        <v>70</v>
      </c>
      <c r="D55" s="95" t="s">
        <v>216</v>
      </c>
      <c r="E55" s="96" t="str">
        <f t="shared" si="0"/>
        <v>単年1km未満3年以上新規構築不要</v>
      </c>
      <c r="F55" s="96" t="s">
        <v>159</v>
      </c>
      <c r="G55" s="97" t="s">
        <v>240</v>
      </c>
    </row>
    <row r="56" spans="1:7">
      <c r="A56" s="98" t="s">
        <v>61</v>
      </c>
      <c r="B56" s="99" t="s">
        <v>65</v>
      </c>
      <c r="C56" s="124" t="s">
        <v>70</v>
      </c>
      <c r="D56" s="98" t="s">
        <v>216</v>
      </c>
      <c r="E56" s="99" t="str">
        <f t="shared" si="0"/>
        <v>単年1km以上3年以上新規構築不要</v>
      </c>
      <c r="F56" s="99" t="s">
        <v>159</v>
      </c>
      <c r="G56" s="100" t="s">
        <v>240</v>
      </c>
    </row>
  </sheetData>
  <mergeCells count="2">
    <mergeCell ref="D1:G1"/>
    <mergeCell ref="A1:C1"/>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193D0-DCCC-4E83-9F1C-20F8D11211CB}">
  <sheetPr>
    <tabColor theme="7" tint="0.79998168889431442"/>
  </sheetPr>
  <dimension ref="A1:E8"/>
  <sheetViews>
    <sheetView workbookViewId="0">
      <selection sqref="A1:B1"/>
    </sheetView>
  </sheetViews>
  <sheetFormatPr defaultRowHeight="18.75"/>
  <cols>
    <col min="1" max="2" width="14.25" customWidth="1"/>
    <col min="3" max="3" width="2.875" hidden="1" customWidth="1"/>
    <col min="4" max="4" width="12.375" customWidth="1"/>
    <col min="5" max="5" width="73.125" bestFit="1" customWidth="1"/>
  </cols>
  <sheetData>
    <row r="1" spans="1:5">
      <c r="A1" s="178" t="s">
        <v>230</v>
      </c>
      <c r="B1" s="179"/>
      <c r="C1" s="122"/>
      <c r="D1" s="178" t="s">
        <v>241</v>
      </c>
      <c r="E1" s="180"/>
    </row>
    <row r="2" spans="1:5">
      <c r="A2" s="138" t="s">
        <v>147</v>
      </c>
      <c r="B2" s="139" t="s">
        <v>148</v>
      </c>
      <c r="C2" s="141"/>
      <c r="D2" s="138" t="s">
        <v>130</v>
      </c>
      <c r="E2" s="140" t="s">
        <v>131</v>
      </c>
    </row>
    <row r="3" spans="1:5">
      <c r="A3" s="101" t="s">
        <v>19</v>
      </c>
      <c r="B3" s="102" t="s">
        <v>19</v>
      </c>
      <c r="C3" s="134" t="str">
        <f>A3&amp;B3</f>
        <v>○○</v>
      </c>
      <c r="D3" s="101" t="s">
        <v>167</v>
      </c>
      <c r="E3" s="103" t="s">
        <v>242</v>
      </c>
    </row>
    <row r="4" spans="1:5">
      <c r="A4" s="95" t="s">
        <v>19</v>
      </c>
      <c r="B4" s="96" t="s">
        <v>20</v>
      </c>
      <c r="C4" s="123" t="str">
        <f t="shared" ref="C4:C8" si="0">A4&amp;B4</f>
        <v>○×</v>
      </c>
      <c r="D4" s="95" t="s">
        <v>167</v>
      </c>
      <c r="E4" s="97" t="s">
        <v>242</v>
      </c>
    </row>
    <row r="5" spans="1:5">
      <c r="A5" s="95" t="s">
        <v>150</v>
      </c>
      <c r="B5" s="96" t="s">
        <v>19</v>
      </c>
      <c r="C5" s="123" t="str">
        <f t="shared" si="0"/>
        <v>△○</v>
      </c>
      <c r="D5" s="95" t="s">
        <v>167</v>
      </c>
      <c r="E5" s="97" t="s">
        <v>243</v>
      </c>
    </row>
    <row r="6" spans="1:5">
      <c r="A6" s="95" t="s">
        <v>150</v>
      </c>
      <c r="B6" s="96" t="s">
        <v>20</v>
      </c>
      <c r="C6" s="123" t="str">
        <f t="shared" si="0"/>
        <v>△×</v>
      </c>
      <c r="D6" s="95" t="s">
        <v>244</v>
      </c>
      <c r="E6" s="97" t="s">
        <v>245</v>
      </c>
    </row>
    <row r="7" spans="1:5">
      <c r="A7" s="95" t="s">
        <v>20</v>
      </c>
      <c r="B7" s="96" t="s">
        <v>19</v>
      </c>
      <c r="C7" s="123" t="str">
        <f t="shared" si="0"/>
        <v>×○</v>
      </c>
      <c r="D7" s="95" t="s">
        <v>244</v>
      </c>
      <c r="E7" s="97" t="s">
        <v>245</v>
      </c>
    </row>
    <row r="8" spans="1:5">
      <c r="A8" s="98" t="s">
        <v>20</v>
      </c>
      <c r="B8" s="99" t="s">
        <v>20</v>
      </c>
      <c r="C8" s="124" t="str">
        <f t="shared" si="0"/>
        <v>××</v>
      </c>
      <c r="D8" s="98" t="s">
        <v>244</v>
      </c>
      <c r="E8" s="100" t="s">
        <v>245</v>
      </c>
    </row>
  </sheetData>
  <mergeCells count="2">
    <mergeCell ref="A1:B1"/>
    <mergeCell ref="D1:E1"/>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EBAB1-A651-4CA5-952B-0CC4D1B1FE57}">
  <sheetPr>
    <tabColor theme="7" tint="0.79998168889431442"/>
  </sheetPr>
  <dimension ref="A1:E8"/>
  <sheetViews>
    <sheetView workbookViewId="0">
      <selection sqref="A1:B1"/>
    </sheetView>
  </sheetViews>
  <sheetFormatPr defaultRowHeight="18.75"/>
  <cols>
    <col min="1" max="2" width="16.125" customWidth="1"/>
    <col min="3" max="3" width="0" hidden="1" customWidth="1"/>
    <col min="4" max="4" width="8.5" bestFit="1" customWidth="1"/>
    <col min="5" max="5" width="91" bestFit="1" customWidth="1"/>
  </cols>
  <sheetData>
    <row r="1" spans="1:5">
      <c r="A1" s="182" t="s">
        <v>230</v>
      </c>
      <c r="B1" s="183"/>
      <c r="C1" s="145"/>
      <c r="D1" s="182" t="s">
        <v>241</v>
      </c>
      <c r="E1" s="184"/>
    </row>
    <row r="2" spans="1:5">
      <c r="A2" s="142" t="s">
        <v>148</v>
      </c>
      <c r="B2" s="143" t="s">
        <v>54</v>
      </c>
      <c r="C2" s="146"/>
      <c r="D2" s="142" t="s">
        <v>130</v>
      </c>
      <c r="E2" s="144" t="s">
        <v>131</v>
      </c>
    </row>
    <row r="3" spans="1:5">
      <c r="A3" s="95" t="s">
        <v>19</v>
      </c>
      <c r="B3" s="96" t="s">
        <v>19</v>
      </c>
      <c r="C3" s="123" t="str">
        <f>A3&amp;B3</f>
        <v>○○</v>
      </c>
      <c r="D3" s="95" t="s">
        <v>142</v>
      </c>
      <c r="E3" s="97" t="s">
        <v>246</v>
      </c>
    </row>
    <row r="4" spans="1:5">
      <c r="A4" s="95" t="s">
        <v>19</v>
      </c>
      <c r="B4" s="96" t="s">
        <v>150</v>
      </c>
      <c r="C4" s="123" t="str">
        <f t="shared" ref="C4:C8" si="0">A4&amp;B4</f>
        <v>○△</v>
      </c>
      <c r="D4" s="95" t="s">
        <v>142</v>
      </c>
      <c r="E4" s="97" t="s">
        <v>247</v>
      </c>
    </row>
    <row r="5" spans="1:5">
      <c r="A5" s="95" t="s">
        <v>19</v>
      </c>
      <c r="B5" s="96" t="s">
        <v>20</v>
      </c>
      <c r="C5" s="123" t="str">
        <f t="shared" si="0"/>
        <v>○×</v>
      </c>
      <c r="D5" s="95" t="s">
        <v>248</v>
      </c>
      <c r="E5" s="97" t="s">
        <v>249</v>
      </c>
    </row>
    <row r="6" spans="1:5">
      <c r="A6" s="95" t="s">
        <v>20</v>
      </c>
      <c r="B6" s="96" t="s">
        <v>19</v>
      </c>
      <c r="C6" s="123" t="str">
        <f t="shared" si="0"/>
        <v>×○</v>
      </c>
      <c r="D6" s="95" t="s">
        <v>142</v>
      </c>
      <c r="E6" s="97" t="s">
        <v>246</v>
      </c>
    </row>
    <row r="7" spans="1:5">
      <c r="A7" s="95" t="s">
        <v>20</v>
      </c>
      <c r="B7" s="96" t="s">
        <v>150</v>
      </c>
      <c r="C7" s="123" t="str">
        <f t="shared" si="0"/>
        <v>×△</v>
      </c>
      <c r="D7" s="95" t="s">
        <v>248</v>
      </c>
      <c r="E7" s="97" t="s">
        <v>249</v>
      </c>
    </row>
    <row r="8" spans="1:5">
      <c r="A8" s="98" t="s">
        <v>20</v>
      </c>
      <c r="B8" s="99" t="s">
        <v>20</v>
      </c>
      <c r="C8" s="124" t="str">
        <f t="shared" si="0"/>
        <v>××</v>
      </c>
      <c r="D8" s="98" t="s">
        <v>248</v>
      </c>
      <c r="E8" s="100" t="s">
        <v>249</v>
      </c>
    </row>
  </sheetData>
  <mergeCells count="2">
    <mergeCell ref="A1:B1"/>
    <mergeCell ref="D1:E1"/>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05206F4FFDE24095FEE678BA0E7701" ma:contentTypeVersion="13" ma:contentTypeDescription="新しいドキュメントを作成します。" ma:contentTypeScope="" ma:versionID="1922e2c8f07b35b44f2acec097c0da1f">
  <xsd:schema xmlns:xsd="http://www.w3.org/2001/XMLSchema" xmlns:xs="http://www.w3.org/2001/XMLSchema" xmlns:p="http://schemas.microsoft.com/office/2006/metadata/properties" xmlns:ns2="bfcfcfc3-e645-4de6-b21d-4ba03f94adf6" xmlns:ns3="4abed078-b225-4bda-bf1a-eecb89c75229" targetNamespace="http://schemas.microsoft.com/office/2006/metadata/properties" ma:root="true" ma:fieldsID="4a35126971dce3596372e1cb99709a08" ns2:_="" ns3:_="">
    <xsd:import namespace="bfcfcfc3-e645-4de6-b21d-4ba03f94adf6"/>
    <xsd:import namespace="4abed078-b225-4bda-bf1a-eecb89c7522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cfcfc3-e645-4de6-b21d-4ba03f94ad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bed078-b225-4bda-bf1a-eecb89c7522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b48415a-721a-49b5-90c7-86a459a7c4dd}" ma:internalName="TaxCatchAll" ma:showField="CatchAllData" ma:web="4abed078-b225-4bda-bf1a-eecb89c752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fcfcfc3-e645-4de6-b21d-4ba03f94adf6">
      <Terms xmlns="http://schemas.microsoft.com/office/infopath/2007/PartnerControls"/>
    </lcf76f155ced4ddcb4097134ff3c332f>
    <TaxCatchAll xmlns="4abed078-b225-4bda-bf1a-eecb89c7522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FC35F3-9C7B-4F80-953E-5355AAE5B491}"/>
</file>

<file path=customXml/itemProps2.xml><?xml version="1.0" encoding="utf-8"?>
<ds:datastoreItem xmlns:ds="http://schemas.openxmlformats.org/officeDocument/2006/customXml" ds:itemID="{8B5EDB6D-3277-45DC-AB74-30D87E2EAB3D}"/>
</file>

<file path=customXml/itemProps3.xml><?xml version="1.0" encoding="utf-8"?>
<ds:datastoreItem xmlns:ds="http://schemas.openxmlformats.org/officeDocument/2006/customXml" ds:itemID="{8B05A381-794A-4554-B81A-380EA15A20FC}"/>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長谷川 徹</cp:lastModifiedBy>
  <cp:revision/>
  <dcterms:created xsi:type="dcterms:W3CDTF">2025-03-05T02:33:53Z</dcterms:created>
  <dcterms:modified xsi:type="dcterms:W3CDTF">2025-04-10T00:01:30Z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0x0101006005206F4FFDE24095FEE678BA0E7701</vt:lpwstr>
  </property>
</Properties>
</file>